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iduzu\Desktop\OSG 2\"/>
    </mc:Choice>
  </mc:AlternateContent>
  <xr:revisionPtr revIDLastSave="0" documentId="8_{8F1161DD-DB56-4AA8-96C5-519561D722C8}" xr6:coauthVersionLast="45" xr6:coauthVersionMax="45" xr10:uidLastSave="{00000000-0000-0000-0000-000000000000}"/>
  <workbookProtection workbookAlgorithmName="SHA-512" workbookHashValue="i3nSZJVN9jKy+E6Y5UbFPSJNwLzhqD0RvlPtOAgFsj407hnKjobuay9OMFUBnBWYqSgccq2x6Hl4pF/wvvUJew==" workbookSaltValue="GXS21d07pwJxYP8nWt8hkQ==" workbookSpinCount="100000" lockStructure="1"/>
  <bookViews>
    <workbookView xWindow="-110" yWindow="-110" windowWidth="27580" windowHeight="17860" xr2:uid="{00000000-000D-0000-FFFF-FFFF00000000}"/>
  </bookViews>
  <sheets>
    <sheet name="Provision of Coordinates" sheetId="9" r:id="rId1"/>
    <sheet name="Voluntary Provision" sheetId="10" state="hidden" r:id="rId2"/>
    <sheet name="Sample Provision" sheetId="1" r:id="rId3"/>
    <sheet name="Checks at end" sheetId="7" state="hidden" r:id="rId4"/>
    <sheet name="Original" sheetId="8" state="hidden" r:id="rId5"/>
    <sheet name="SDB input" sheetId="11" state="hidden" r:id="rId6"/>
    <sheet name="Drop Down Tables" sheetId="2" state="hidden" r:id="rId7"/>
    <sheet name="TRAV Drop Down Tables" sheetId="6" state="hidden" r:id="rId8"/>
    <sheet name="TRAVERSING Mandatory Coords" sheetId="5" state="hidden" r:id="rId9"/>
  </sheets>
  <definedNames>
    <definedName name="_xlnm._FilterDatabase" localSheetId="6" hidden="1">'Drop Down Tables'!#REF!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2" i="9" l="1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11" i="9" l="1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" i="11"/>
  <c r="D3" i="11" l="1"/>
  <c r="E3" i="11"/>
  <c r="F3" i="11"/>
  <c r="D4" i="11"/>
  <c r="E4" i="11"/>
  <c r="F4" i="11"/>
  <c r="D5" i="11"/>
  <c r="E5" i="11"/>
  <c r="F5" i="11"/>
  <c r="D6" i="11"/>
  <c r="E6" i="11"/>
  <c r="F6" i="11"/>
  <c r="D7" i="11"/>
  <c r="E7" i="11"/>
  <c r="F7" i="11"/>
  <c r="D8" i="11"/>
  <c r="E8" i="11"/>
  <c r="F8" i="11"/>
  <c r="D9" i="11"/>
  <c r="E9" i="11"/>
  <c r="F9" i="11"/>
  <c r="D10" i="11"/>
  <c r="E10" i="11"/>
  <c r="F10" i="11"/>
  <c r="D11" i="11"/>
  <c r="E11" i="11"/>
  <c r="F11" i="11"/>
  <c r="D12" i="11"/>
  <c r="E12" i="11"/>
  <c r="F12" i="11"/>
  <c r="D13" i="11"/>
  <c r="E13" i="11"/>
  <c r="F13" i="11"/>
  <c r="D14" i="11"/>
  <c r="E14" i="11"/>
  <c r="F14" i="11"/>
  <c r="D15" i="11"/>
  <c r="E15" i="11"/>
  <c r="F15" i="11"/>
  <c r="D16" i="11"/>
  <c r="E16" i="11"/>
  <c r="F16" i="11"/>
  <c r="D17" i="11"/>
  <c r="E17" i="11"/>
  <c r="F17" i="11"/>
  <c r="D18" i="11"/>
  <c r="E18" i="11"/>
  <c r="F18" i="11"/>
  <c r="D19" i="11"/>
  <c r="E19" i="11"/>
  <c r="F19" i="11"/>
  <c r="D20" i="11"/>
  <c r="E20" i="11"/>
  <c r="F20" i="11"/>
  <c r="D21" i="11"/>
  <c r="E21" i="11"/>
  <c r="F21" i="11"/>
  <c r="D22" i="11"/>
  <c r="E22" i="11"/>
  <c r="F22" i="11"/>
  <c r="D23" i="11"/>
  <c r="E23" i="11"/>
  <c r="F23" i="11"/>
  <c r="F2" i="11"/>
  <c r="E2" i="11"/>
  <c r="D2" i="11"/>
  <c r="I3" i="1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" i="11"/>
  <c r="H3" i="11" l="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" i="11"/>
  <c r="L3" i="11" l="1"/>
  <c r="L4" i="11"/>
  <c r="L5" i="11"/>
  <c r="L6" i="1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J3" i="11"/>
  <c r="J4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" i="11"/>
  <c r="J2" i="11"/>
  <c r="A3" i="11" l="1"/>
  <c r="A4" i="11"/>
  <c r="A5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O12" i="9" l="1"/>
  <c r="P12" i="9" s="1"/>
  <c r="K3" i="11" s="1"/>
  <c r="O13" i="9"/>
  <c r="P13" i="9" s="1"/>
  <c r="K4" i="11" s="1"/>
  <c r="O14" i="9"/>
  <c r="P14" i="9" s="1"/>
  <c r="K5" i="11" s="1"/>
  <c r="O15" i="9"/>
  <c r="P15" i="9" s="1"/>
  <c r="K6" i="11" s="1"/>
  <c r="O16" i="9"/>
  <c r="P16" i="9" s="1"/>
  <c r="K7" i="11" s="1"/>
  <c r="O17" i="9"/>
  <c r="P17" i="9" s="1"/>
  <c r="K8" i="11" s="1"/>
  <c r="O18" i="9"/>
  <c r="P18" i="9" s="1"/>
  <c r="K9" i="11" s="1"/>
  <c r="O19" i="9"/>
  <c r="P19" i="9" s="1"/>
  <c r="K10" i="11" s="1"/>
  <c r="O20" i="9"/>
  <c r="P20" i="9" s="1"/>
  <c r="K11" i="11" s="1"/>
  <c r="O21" i="9"/>
  <c r="P21" i="9" s="1"/>
  <c r="K12" i="11" s="1"/>
  <c r="O22" i="9"/>
  <c r="P22" i="9" s="1"/>
  <c r="K13" i="11" s="1"/>
  <c r="O23" i="9"/>
  <c r="P23" i="9" s="1"/>
  <c r="K14" i="11" s="1"/>
  <c r="O24" i="9"/>
  <c r="P24" i="9" s="1"/>
  <c r="K15" i="11" s="1"/>
  <c r="O25" i="9"/>
  <c r="P25" i="9" s="1"/>
  <c r="K16" i="11" s="1"/>
  <c r="O26" i="9"/>
  <c r="P26" i="9" s="1"/>
  <c r="K17" i="11" s="1"/>
  <c r="O27" i="9"/>
  <c r="P27" i="9" s="1"/>
  <c r="K18" i="11" s="1"/>
  <c r="O28" i="9"/>
  <c r="P28" i="9" s="1"/>
  <c r="K19" i="11" s="1"/>
  <c r="O29" i="9"/>
  <c r="P29" i="9" s="1"/>
  <c r="K20" i="11" s="1"/>
  <c r="O30" i="9"/>
  <c r="P30" i="9" s="1"/>
  <c r="K21" i="11" s="1"/>
  <c r="O31" i="9"/>
  <c r="P31" i="9" s="1"/>
  <c r="K22" i="11" s="1"/>
  <c r="O32" i="9"/>
  <c r="P32" i="9" s="1"/>
  <c r="K23" i="11" s="1"/>
  <c r="G3" i="11" l="1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" i="11"/>
  <c r="L2" i="11"/>
  <c r="A2" i="11"/>
  <c r="O26" i="1" l="1"/>
  <c r="N26" i="1"/>
  <c r="N25" i="1"/>
  <c r="O25" i="1" s="1"/>
  <c r="N24" i="1" l="1"/>
  <c r="O24" i="1" s="1"/>
  <c r="N22" i="1"/>
  <c r="O22" i="1" s="1"/>
  <c r="N20" i="1"/>
  <c r="O20" i="1" s="1"/>
  <c r="N18" i="1"/>
  <c r="O18" i="1" s="1"/>
  <c r="N16" i="1"/>
  <c r="O16" i="1" s="1"/>
  <c r="N14" i="1"/>
  <c r="O14" i="1" s="1"/>
  <c r="N12" i="1"/>
  <c r="O12" i="1" s="1"/>
  <c r="N23" i="1" l="1"/>
  <c r="O23" i="1" s="1"/>
  <c r="N13" i="1"/>
  <c r="O13" i="1" s="1"/>
  <c r="N15" i="1"/>
  <c r="O15" i="1" s="1"/>
  <c r="N17" i="1"/>
  <c r="O17" i="1" s="1"/>
  <c r="N19" i="1"/>
  <c r="O19" i="1" s="1"/>
  <c r="N21" i="1"/>
  <c r="O21" i="1" s="1"/>
  <c r="O54" i="10" l="1"/>
  <c r="Q54" i="10" s="1"/>
  <c r="O53" i="10"/>
  <c r="Q53" i="10" s="1"/>
  <c r="O52" i="10"/>
  <c r="Q52" i="10" s="1"/>
  <c r="O51" i="10"/>
  <c r="Q51" i="10" s="1"/>
  <c r="O50" i="10"/>
  <c r="Q50" i="10" s="1"/>
  <c r="O49" i="10"/>
  <c r="Q49" i="10" s="1"/>
  <c r="O48" i="10"/>
  <c r="Q48" i="10" s="1"/>
  <c r="O47" i="10"/>
  <c r="Q47" i="10" s="1"/>
  <c r="O46" i="10"/>
  <c r="Q46" i="10" s="1"/>
  <c r="O45" i="10"/>
  <c r="Q45" i="10" s="1"/>
  <c r="O44" i="10"/>
  <c r="Q44" i="10" s="1"/>
  <c r="O43" i="10"/>
  <c r="Q43" i="10" s="1"/>
  <c r="O42" i="10"/>
  <c r="Q42" i="10" s="1"/>
  <c r="O41" i="10"/>
  <c r="Q41" i="10" s="1"/>
  <c r="O40" i="10"/>
  <c r="Q40" i="10" s="1"/>
  <c r="O39" i="10"/>
  <c r="Q39" i="10" s="1"/>
  <c r="O38" i="10"/>
  <c r="Q38" i="10" s="1"/>
  <c r="O37" i="10"/>
  <c r="Q37" i="10" s="1"/>
  <c r="O36" i="10"/>
  <c r="Q36" i="10" s="1"/>
  <c r="O35" i="10"/>
  <c r="Q35" i="10" s="1"/>
  <c r="O34" i="10"/>
  <c r="Q34" i="10" s="1"/>
  <c r="O33" i="10"/>
  <c r="Q33" i="10" s="1"/>
  <c r="O32" i="10"/>
  <c r="Q32" i="10" s="1"/>
  <c r="O31" i="10"/>
  <c r="Q31" i="10" s="1"/>
  <c r="O30" i="10" l="1"/>
  <c r="Q30" i="10" s="1"/>
  <c r="O29" i="10"/>
  <c r="Q29" i="10" s="1"/>
  <c r="O28" i="10"/>
  <c r="Q28" i="10" s="1"/>
  <c r="O27" i="10"/>
  <c r="Q27" i="10" s="1"/>
  <c r="O26" i="10"/>
  <c r="Q26" i="10" s="1"/>
  <c r="O25" i="10"/>
  <c r="Q25" i="10" s="1"/>
  <c r="O24" i="10"/>
  <c r="Q24" i="10" s="1"/>
  <c r="O23" i="10"/>
  <c r="Q23" i="10" s="1"/>
  <c r="O22" i="10"/>
  <c r="Q22" i="10" s="1"/>
  <c r="O21" i="10"/>
  <c r="Q21" i="10" s="1"/>
  <c r="O20" i="10"/>
  <c r="Q20" i="10" s="1"/>
  <c r="O19" i="10"/>
  <c r="Q19" i="10" s="1"/>
  <c r="O18" i="10"/>
  <c r="Q18" i="10" s="1"/>
  <c r="O17" i="10"/>
  <c r="Q17" i="10" s="1"/>
  <c r="O16" i="10"/>
  <c r="Q16" i="10" s="1"/>
  <c r="O15" i="10"/>
  <c r="Q15" i="10" s="1"/>
  <c r="O14" i="10"/>
  <c r="Q14" i="10" s="1"/>
  <c r="O13" i="10"/>
  <c r="Q13" i="10" s="1"/>
  <c r="O12" i="10"/>
  <c r="Q12" i="10" s="1"/>
  <c r="O11" i="10"/>
  <c r="Q11" i="10" s="1"/>
  <c r="O10" i="10"/>
  <c r="Q10" i="10" s="1"/>
  <c r="O9" i="10"/>
  <c r="Q9" i="10" s="1"/>
  <c r="AB15" i="7" l="1"/>
  <c r="AB14" i="7"/>
  <c r="AB13" i="7"/>
  <c r="AB12" i="7"/>
  <c r="AB11" i="7"/>
  <c r="AB10" i="7"/>
  <c r="AB9" i="7"/>
  <c r="AA15" i="7"/>
  <c r="AA14" i="7"/>
  <c r="AA13" i="7"/>
  <c r="AA12" i="7"/>
  <c r="AA11" i="7"/>
  <c r="AA10" i="7"/>
  <c r="AA9" i="7"/>
  <c r="Z15" i="7"/>
  <c r="Z14" i="7"/>
  <c r="Z13" i="7"/>
  <c r="Z12" i="7"/>
  <c r="Z11" i="7"/>
  <c r="Z10" i="7"/>
  <c r="Z9" i="7"/>
  <c r="AB15" i="8"/>
  <c r="AA15" i="8"/>
  <c r="Z15" i="8"/>
  <c r="T15" i="8"/>
  <c r="U15" i="8" s="1"/>
  <c r="AB14" i="8"/>
  <c r="AA14" i="8"/>
  <c r="Z14" i="8"/>
  <c r="T14" i="8"/>
  <c r="U14" i="8" s="1"/>
  <c r="AB13" i="8"/>
  <c r="AA13" i="8"/>
  <c r="Z13" i="8"/>
  <c r="T13" i="8"/>
  <c r="U13" i="8" s="1"/>
  <c r="AB12" i="8"/>
  <c r="AA12" i="8"/>
  <c r="Z12" i="8"/>
  <c r="T12" i="8"/>
  <c r="U12" i="8" s="1"/>
  <c r="AB11" i="8"/>
  <c r="AA11" i="8"/>
  <c r="Z11" i="8"/>
  <c r="T11" i="8"/>
  <c r="U11" i="8" s="1"/>
  <c r="AB10" i="8"/>
  <c r="AA10" i="8"/>
  <c r="Z10" i="8"/>
  <c r="T10" i="8"/>
  <c r="U10" i="8" s="1"/>
  <c r="AB9" i="8"/>
  <c r="AA9" i="8"/>
  <c r="Z9" i="8"/>
  <c r="T9" i="8"/>
  <c r="U9" i="8" s="1"/>
  <c r="AB8" i="8"/>
  <c r="AA8" i="8"/>
  <c r="Z8" i="8"/>
  <c r="T8" i="8"/>
  <c r="U8" i="8" s="1"/>
  <c r="AB7" i="8"/>
  <c r="AA7" i="8"/>
  <c r="Z7" i="8"/>
  <c r="T7" i="8"/>
  <c r="U7" i="8" s="1"/>
  <c r="AB6" i="8"/>
  <c r="AA6" i="8"/>
  <c r="Z6" i="8"/>
  <c r="T6" i="8"/>
  <c r="U6" i="8" s="1"/>
  <c r="AB5" i="8"/>
  <c r="AA5" i="8"/>
  <c r="Z5" i="8"/>
  <c r="T5" i="8"/>
  <c r="U5" i="8" s="1"/>
  <c r="AB4" i="8"/>
  <c r="AA4" i="8"/>
  <c r="Z4" i="8"/>
  <c r="T4" i="8"/>
  <c r="U4" i="8" s="1"/>
  <c r="AB3" i="8"/>
  <c r="AA3" i="8"/>
  <c r="Z3" i="8"/>
  <c r="T3" i="8"/>
  <c r="U3" i="8" s="1"/>
  <c r="O15" i="7"/>
  <c r="P15" i="7" s="1"/>
  <c r="O14" i="7"/>
  <c r="P14" i="7" s="1"/>
  <c r="O13" i="7"/>
  <c r="P13" i="7" s="1"/>
  <c r="O12" i="7"/>
  <c r="P12" i="7" s="1"/>
  <c r="O11" i="7"/>
  <c r="P11" i="7" s="1"/>
  <c r="O10" i="7"/>
  <c r="P10" i="7" s="1"/>
  <c r="O9" i="7"/>
  <c r="P9" i="7" s="1"/>
  <c r="AB8" i="7"/>
  <c r="AA8" i="7"/>
  <c r="Z8" i="7"/>
  <c r="O8" i="7"/>
  <c r="P8" i="7" s="1"/>
  <c r="AB7" i="7"/>
  <c r="AA7" i="7"/>
  <c r="Z7" i="7"/>
  <c r="O7" i="7"/>
  <c r="P7" i="7" s="1"/>
  <c r="AB6" i="7"/>
  <c r="AA6" i="7"/>
  <c r="Z6" i="7"/>
  <c r="O6" i="7"/>
  <c r="P6" i="7" s="1"/>
  <c r="AB5" i="7"/>
  <c r="AA5" i="7"/>
  <c r="Z5" i="7"/>
  <c r="O5" i="7"/>
  <c r="P5" i="7" s="1"/>
  <c r="AB4" i="7"/>
  <c r="AA4" i="7"/>
  <c r="Z4" i="7"/>
  <c r="O4" i="7"/>
  <c r="P4" i="7" s="1"/>
  <c r="AB3" i="7"/>
  <c r="AA3" i="7"/>
  <c r="Z3" i="7"/>
  <c r="O3" i="7"/>
  <c r="P3" i="7" s="1"/>
  <c r="N20" i="5" l="1"/>
  <c r="N19" i="5"/>
  <c r="N18" i="5"/>
  <c r="N17" i="5"/>
  <c r="N16" i="5"/>
  <c r="N15" i="5"/>
  <c r="N14" i="5"/>
  <c r="T20" i="5"/>
  <c r="S20" i="5"/>
  <c r="T19" i="5"/>
  <c r="S19" i="5"/>
  <c r="T18" i="5"/>
  <c r="S18" i="5"/>
  <c r="T17" i="5"/>
  <c r="S17" i="5"/>
  <c r="T16" i="5"/>
  <c r="S16" i="5"/>
  <c r="T15" i="5"/>
  <c r="S15" i="5"/>
  <c r="T14" i="5"/>
  <c r="S14" i="5"/>
  <c r="O11" i="9"/>
  <c r="P11" i="9" s="1"/>
  <c r="K2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Bradley Slape</author>
  </authors>
  <commentList>
    <comment ref="O9" authorId="0" shapeId="0" xr:uid="{00000000-0006-0000-0100-000001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10" authorId="0" shapeId="0" xr:uid="{00000000-0006-0000-0100-000002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11" authorId="0" shapeId="0" xr:uid="{00000000-0006-0000-0100-000003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12" authorId="0" shapeId="0" xr:uid="{00000000-0006-0000-0100-000004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13" authorId="0" shapeId="0" xr:uid="{00000000-0006-0000-0100-000005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14" authorId="0" shapeId="0" xr:uid="{00000000-0006-0000-0100-000006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15" authorId="0" shapeId="0" xr:uid="{00000000-0006-0000-0100-000007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16" authorId="0" shapeId="0" xr:uid="{00000000-0006-0000-0100-000008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17" authorId="0" shapeId="0" xr:uid="{00000000-0006-0000-0100-000009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18" authorId="0" shapeId="0" xr:uid="{00000000-0006-0000-0100-00000A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19" authorId="0" shapeId="0" xr:uid="{00000000-0006-0000-0100-00000B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20" authorId="0" shapeId="0" xr:uid="{00000000-0006-0000-0100-00000C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21" authorId="0" shapeId="0" xr:uid="{00000000-0006-0000-0100-00000D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22" authorId="0" shapeId="0" xr:uid="{00000000-0006-0000-0100-00000E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23" authorId="0" shapeId="0" xr:uid="{00000000-0006-0000-0100-00000F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24" authorId="0" shapeId="0" xr:uid="{00000000-0006-0000-0100-000010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25" authorId="0" shapeId="0" xr:uid="{00000000-0006-0000-0100-000011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26" authorId="0" shapeId="0" xr:uid="{00000000-0006-0000-0100-000012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27" authorId="0" shapeId="0" xr:uid="{00000000-0006-0000-0100-000013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28" authorId="0" shapeId="0" xr:uid="{00000000-0006-0000-0100-000014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29" authorId="0" shapeId="0" xr:uid="{00000000-0006-0000-0100-000015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30" authorId="0" shapeId="0" xr:uid="{00000000-0006-0000-0100-000016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31" authorId="0" shapeId="0" xr:uid="{00000000-0006-0000-0100-000017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32" authorId="0" shapeId="0" xr:uid="{00000000-0006-0000-0100-000018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33" authorId="0" shapeId="0" xr:uid="{00000000-0006-0000-0100-000019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34" authorId="0" shapeId="0" xr:uid="{00000000-0006-0000-0100-00001A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35" authorId="0" shapeId="0" xr:uid="{00000000-0006-0000-0100-00001B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36" authorId="0" shapeId="0" xr:uid="{00000000-0006-0000-0100-00001C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37" authorId="0" shapeId="0" xr:uid="{00000000-0006-0000-0100-00001D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38" authorId="0" shapeId="0" xr:uid="{00000000-0006-0000-0100-00001E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39" authorId="0" shapeId="0" xr:uid="{00000000-0006-0000-0100-00001F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40" authorId="0" shapeId="0" xr:uid="{00000000-0006-0000-0100-000020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41" authorId="0" shapeId="0" xr:uid="{00000000-0006-0000-0100-000021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42" authorId="0" shapeId="0" xr:uid="{00000000-0006-0000-0100-000022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43" authorId="0" shapeId="0" xr:uid="{00000000-0006-0000-0100-000023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44" authorId="0" shapeId="0" xr:uid="{00000000-0006-0000-0100-000024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45" authorId="0" shapeId="0" xr:uid="{00000000-0006-0000-0100-000025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46" authorId="0" shapeId="0" xr:uid="{00000000-0006-0000-0100-000026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47" authorId="0" shapeId="0" xr:uid="{00000000-0006-0000-0100-000027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48" authorId="0" shapeId="0" xr:uid="{00000000-0006-0000-0100-000028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49" authorId="0" shapeId="0" xr:uid="{00000000-0006-0000-0100-000029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50" authorId="0" shapeId="0" xr:uid="{00000000-0006-0000-0100-00002A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51" authorId="0" shapeId="0" xr:uid="{00000000-0006-0000-0100-00002B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52" authorId="0" shapeId="0" xr:uid="{00000000-0006-0000-0100-00002C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53" authorId="0" shapeId="0" xr:uid="{00000000-0006-0000-0100-00002D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54" authorId="0" shapeId="0" xr:uid="{00000000-0006-0000-0100-00002E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Bradley Slape</author>
  </authors>
  <commentList>
    <comment ref="O3" authorId="0" shapeId="0" xr:uid="{00000000-0006-0000-0300-000001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P3" authorId="0" shapeId="0" xr:uid="{00000000-0006-0000-0300-000002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Z3" authorId="0" shapeId="0" xr:uid="{00000000-0006-0000-0300-000003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A3" authorId="0" shapeId="0" xr:uid="{00000000-0006-0000-0300-000004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B3" authorId="0" shapeId="0" xr:uid="{00000000-0006-0000-0300-000005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4" authorId="0" shapeId="0" xr:uid="{00000000-0006-0000-0300-000006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P4" authorId="0" shapeId="0" xr:uid="{00000000-0006-0000-0300-000007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Z4" authorId="0" shapeId="0" xr:uid="{00000000-0006-0000-0300-000008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A4" authorId="0" shapeId="0" xr:uid="{00000000-0006-0000-0300-000009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B4" authorId="0" shapeId="0" xr:uid="{00000000-0006-0000-0300-00000A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5" authorId="0" shapeId="0" xr:uid="{00000000-0006-0000-0300-00000B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P5" authorId="0" shapeId="0" xr:uid="{00000000-0006-0000-0300-00000C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Z5" authorId="0" shapeId="0" xr:uid="{00000000-0006-0000-0300-00000D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A5" authorId="0" shapeId="0" xr:uid="{00000000-0006-0000-0300-00000E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B5" authorId="0" shapeId="0" xr:uid="{00000000-0006-0000-0300-00000F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6" authorId="0" shapeId="0" xr:uid="{00000000-0006-0000-0300-000010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P6" authorId="0" shapeId="0" xr:uid="{00000000-0006-0000-0300-000011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Z6" authorId="0" shapeId="0" xr:uid="{00000000-0006-0000-0300-000012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A6" authorId="0" shapeId="0" xr:uid="{00000000-0006-0000-0300-000013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B6" authorId="0" shapeId="0" xr:uid="{00000000-0006-0000-0300-000014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7" authorId="0" shapeId="0" xr:uid="{00000000-0006-0000-0300-000015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P7" authorId="0" shapeId="0" xr:uid="{00000000-0006-0000-0300-000016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Z7" authorId="0" shapeId="0" xr:uid="{00000000-0006-0000-0300-000017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A7" authorId="0" shapeId="0" xr:uid="{00000000-0006-0000-0300-000018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B7" authorId="0" shapeId="0" xr:uid="{00000000-0006-0000-0300-000019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8" authorId="0" shapeId="0" xr:uid="{00000000-0006-0000-0300-00001A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P8" authorId="0" shapeId="0" xr:uid="{00000000-0006-0000-0300-00001B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Z8" authorId="0" shapeId="0" xr:uid="{00000000-0006-0000-0300-00001C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A8" authorId="0" shapeId="0" xr:uid="{00000000-0006-0000-0300-00001D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B8" authorId="0" shapeId="0" xr:uid="{00000000-0006-0000-0300-00001E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9" authorId="0" shapeId="0" xr:uid="{00000000-0006-0000-0300-00001F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P9" authorId="0" shapeId="0" xr:uid="{00000000-0006-0000-0300-000020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Z9" authorId="0" shapeId="0" xr:uid="{00000000-0006-0000-0300-000021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A9" authorId="0" shapeId="0" xr:uid="{00000000-0006-0000-0300-000022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B9" authorId="0" shapeId="0" xr:uid="{00000000-0006-0000-0300-000023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10" authorId="0" shapeId="0" xr:uid="{00000000-0006-0000-0300-000024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P10" authorId="0" shapeId="0" xr:uid="{00000000-0006-0000-0300-000025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Z10" authorId="0" shapeId="0" xr:uid="{00000000-0006-0000-0300-000026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A10" authorId="0" shapeId="0" xr:uid="{00000000-0006-0000-0300-000027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B10" authorId="0" shapeId="0" xr:uid="{00000000-0006-0000-0300-000028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11" authorId="0" shapeId="0" xr:uid="{00000000-0006-0000-0300-000029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P11" authorId="0" shapeId="0" xr:uid="{00000000-0006-0000-0300-00002A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Z11" authorId="0" shapeId="0" xr:uid="{00000000-0006-0000-0300-00002B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A11" authorId="0" shapeId="0" xr:uid="{00000000-0006-0000-0300-00002C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B11" authorId="0" shapeId="0" xr:uid="{00000000-0006-0000-0300-00002D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12" authorId="0" shapeId="0" xr:uid="{00000000-0006-0000-0300-00002E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P12" authorId="0" shapeId="0" xr:uid="{00000000-0006-0000-0300-00002F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Z12" authorId="0" shapeId="0" xr:uid="{00000000-0006-0000-0300-000030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A12" authorId="0" shapeId="0" xr:uid="{00000000-0006-0000-0300-000031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B12" authorId="0" shapeId="0" xr:uid="{00000000-0006-0000-0300-000032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13" authorId="0" shapeId="0" xr:uid="{00000000-0006-0000-0300-000033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P13" authorId="0" shapeId="0" xr:uid="{00000000-0006-0000-0300-000034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Z13" authorId="0" shapeId="0" xr:uid="{00000000-0006-0000-0300-000035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A13" authorId="0" shapeId="0" xr:uid="{00000000-0006-0000-0300-000036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B13" authorId="0" shapeId="0" xr:uid="{00000000-0006-0000-0300-000037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14" authorId="0" shapeId="0" xr:uid="{00000000-0006-0000-0300-000038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P14" authorId="0" shapeId="0" xr:uid="{00000000-0006-0000-0300-000039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Z14" authorId="0" shapeId="0" xr:uid="{00000000-0006-0000-0300-00003A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A14" authorId="0" shapeId="0" xr:uid="{00000000-0006-0000-0300-00003B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B14" authorId="0" shapeId="0" xr:uid="{00000000-0006-0000-0300-00003C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O15" authorId="0" shapeId="0" xr:uid="{00000000-0006-0000-0300-00003D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P15" authorId="0" shapeId="0" xr:uid="{00000000-0006-0000-0300-00003E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Z15" authorId="0" shapeId="0" xr:uid="{00000000-0006-0000-0300-00003F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A15" authorId="0" shapeId="0" xr:uid="{00000000-0006-0000-0300-000040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B15" authorId="0" shapeId="0" xr:uid="{00000000-0006-0000-0300-000041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Bradley Slape</author>
  </authors>
  <commentList>
    <comment ref="T3" authorId="0" shapeId="0" xr:uid="{00000000-0006-0000-0400-000001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U3" authorId="0" shapeId="0" xr:uid="{00000000-0006-0000-0400-000002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Z3" authorId="0" shapeId="0" xr:uid="{00000000-0006-0000-0400-000003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A3" authorId="0" shapeId="0" xr:uid="{00000000-0006-0000-0400-000004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B3" authorId="0" shapeId="0" xr:uid="{00000000-0006-0000-0400-000005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T4" authorId="0" shapeId="0" xr:uid="{00000000-0006-0000-0400-000006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U4" authorId="0" shapeId="0" xr:uid="{00000000-0006-0000-0400-000007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Z4" authorId="0" shapeId="0" xr:uid="{00000000-0006-0000-0400-000008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A4" authorId="0" shapeId="0" xr:uid="{00000000-0006-0000-0400-000009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B4" authorId="0" shapeId="0" xr:uid="{00000000-0006-0000-0400-00000A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T5" authorId="0" shapeId="0" xr:uid="{00000000-0006-0000-0400-00000B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U5" authorId="0" shapeId="0" xr:uid="{00000000-0006-0000-0400-00000C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Z5" authorId="0" shapeId="0" xr:uid="{00000000-0006-0000-0400-00000D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A5" authorId="0" shapeId="0" xr:uid="{00000000-0006-0000-0400-00000E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B5" authorId="0" shapeId="0" xr:uid="{00000000-0006-0000-0400-00000F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T6" authorId="0" shapeId="0" xr:uid="{00000000-0006-0000-0400-000010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U6" authorId="0" shapeId="0" xr:uid="{00000000-0006-0000-0400-000011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Z6" authorId="0" shapeId="0" xr:uid="{00000000-0006-0000-0400-000012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A6" authorId="0" shapeId="0" xr:uid="{00000000-0006-0000-0400-000013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B6" authorId="0" shapeId="0" xr:uid="{00000000-0006-0000-0400-000014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T7" authorId="0" shapeId="0" xr:uid="{00000000-0006-0000-0400-000015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U7" authorId="0" shapeId="0" xr:uid="{00000000-0006-0000-0400-000016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Z7" authorId="0" shapeId="0" xr:uid="{00000000-0006-0000-0400-000017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A7" authorId="0" shapeId="0" xr:uid="{00000000-0006-0000-0400-000018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B7" authorId="0" shapeId="0" xr:uid="{00000000-0006-0000-0400-000019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T8" authorId="0" shapeId="0" xr:uid="{00000000-0006-0000-0400-00001A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U8" authorId="0" shapeId="0" xr:uid="{00000000-0006-0000-0400-00001B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Z8" authorId="0" shapeId="0" xr:uid="{00000000-0006-0000-0400-00001C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A8" authorId="0" shapeId="0" xr:uid="{00000000-0006-0000-0400-00001D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B8" authorId="0" shapeId="0" xr:uid="{00000000-0006-0000-0400-00001E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T9" authorId="0" shapeId="0" xr:uid="{00000000-0006-0000-0400-00001F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U9" authorId="0" shapeId="0" xr:uid="{00000000-0006-0000-0400-000020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Z9" authorId="0" shapeId="0" xr:uid="{00000000-0006-0000-0400-000021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A9" authorId="0" shapeId="0" xr:uid="{00000000-0006-0000-0400-000022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B9" authorId="0" shapeId="0" xr:uid="{00000000-0006-0000-0400-000023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T10" authorId="0" shapeId="0" xr:uid="{00000000-0006-0000-0400-000024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U10" authorId="0" shapeId="0" xr:uid="{00000000-0006-0000-0400-000025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Z10" authorId="0" shapeId="0" xr:uid="{00000000-0006-0000-0400-000026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A10" authorId="0" shapeId="0" xr:uid="{00000000-0006-0000-0400-000027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B10" authorId="0" shapeId="0" xr:uid="{00000000-0006-0000-0400-000028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T11" authorId="0" shapeId="0" xr:uid="{00000000-0006-0000-0400-000029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U11" authorId="0" shapeId="0" xr:uid="{00000000-0006-0000-0400-00002A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Z11" authorId="0" shapeId="0" xr:uid="{00000000-0006-0000-0400-00002B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A11" authorId="0" shapeId="0" xr:uid="{00000000-0006-0000-0400-00002C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B11" authorId="0" shapeId="0" xr:uid="{00000000-0006-0000-0400-00002D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T12" authorId="0" shapeId="0" xr:uid="{00000000-0006-0000-0400-00002E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U12" authorId="0" shapeId="0" xr:uid="{00000000-0006-0000-0400-00002F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Z12" authorId="0" shapeId="0" xr:uid="{00000000-0006-0000-0400-000030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A12" authorId="0" shapeId="0" xr:uid="{00000000-0006-0000-0400-000031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B12" authorId="0" shapeId="0" xr:uid="{00000000-0006-0000-0400-000032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T13" authorId="0" shapeId="0" xr:uid="{00000000-0006-0000-0400-000033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U13" authorId="0" shapeId="0" xr:uid="{00000000-0006-0000-0400-000034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Z13" authorId="0" shapeId="0" xr:uid="{00000000-0006-0000-0400-000035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A13" authorId="0" shapeId="0" xr:uid="{00000000-0006-0000-0400-000036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B13" authorId="0" shapeId="0" xr:uid="{00000000-0006-0000-0400-000037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T14" authorId="0" shapeId="0" xr:uid="{00000000-0006-0000-0400-000038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U14" authorId="0" shapeId="0" xr:uid="{00000000-0006-0000-0400-000039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Z14" authorId="0" shapeId="0" xr:uid="{00000000-0006-0000-0400-00003A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A14" authorId="0" shapeId="0" xr:uid="{00000000-0006-0000-0400-00003B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B14" authorId="0" shapeId="0" xr:uid="{00000000-0006-0000-0400-00003C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T15" authorId="0" shapeId="0" xr:uid="{00000000-0006-0000-0400-00003D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U15" authorId="0" shapeId="0" xr:uid="{00000000-0006-0000-0400-00003E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Z15" authorId="0" shapeId="0" xr:uid="{00000000-0006-0000-0400-00003F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A15" authorId="0" shapeId="0" xr:uid="{00000000-0006-0000-0400-000040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  <comment ref="AB15" authorId="0" shapeId="0" xr:uid="{00000000-0006-0000-0400-000041000000}">
      <text>
        <r>
          <rPr>
            <b/>
            <sz val="9"/>
            <color indexed="10"/>
            <rFont val="Arial"/>
            <family val="2"/>
          </rPr>
          <t>THIS CELL IS LOCKED</t>
        </r>
      </text>
    </comment>
  </commentList>
</comments>
</file>

<file path=xl/sharedStrings.xml><?xml version="1.0" encoding="utf-8"?>
<sst xmlns="http://schemas.openxmlformats.org/spreadsheetml/2006/main" count="361" uniqueCount="150">
  <si>
    <t>Zone</t>
  </si>
  <si>
    <t>Horizontal Coordination Methodology</t>
  </si>
  <si>
    <t>Licensed Surveyor Name</t>
  </si>
  <si>
    <t>Licensed Surveyor Signature</t>
  </si>
  <si>
    <t>Date</t>
  </si>
  <si>
    <t>Derived PU</t>
  </si>
  <si>
    <t>Company Name</t>
  </si>
  <si>
    <t>……………………………………………………………..</t>
  </si>
  <si>
    <t>Plan No.:</t>
  </si>
  <si>
    <t>Surveyor's Reference:</t>
  </si>
  <si>
    <t>Number of Observations</t>
  </si>
  <si>
    <t>Horizontal Method</t>
  </si>
  <si>
    <t>Vertical Method</t>
  </si>
  <si>
    <t>Control Type</t>
  </si>
  <si>
    <t>Published Control PSM PU</t>
  </si>
  <si>
    <t>Control PSM Used</t>
  </si>
  <si>
    <t>RTK (Own Base with Baselines &lt;10km)</t>
  </si>
  <si>
    <t>CORS RTK (Network CORS Baselines &lt;50km)</t>
  </si>
  <si>
    <t>3rd Order Levelling</t>
  </si>
  <si>
    <t>1st Order Levelling</t>
  </si>
  <si>
    <t>Vertical Control Order</t>
  </si>
  <si>
    <t>……………………………………………………………………..</t>
  </si>
  <si>
    <t>Standard for the Australian Survey Control Network Special Publication 1 (SP1) | Intergovernmental Committee on Surveying and Mapping</t>
  </si>
  <si>
    <t>Observation SU *</t>
  </si>
  <si>
    <t>AUSPOS (&gt;2 Hours)</t>
  </si>
  <si>
    <t>SU</t>
  </si>
  <si>
    <t>CORS RTK</t>
  </si>
  <si>
    <t>* Refer to the link below for minimum survey requirements to achieve quoted horizontal observation SUs</t>
  </si>
  <si>
    <t>Comments</t>
  </si>
  <si>
    <t>PSM type</t>
  </si>
  <si>
    <t>MGA94             Easting</t>
  </si>
  <si>
    <t>MGA94 Northing</t>
  </si>
  <si>
    <t>Control MGA94 Easting</t>
  </si>
  <si>
    <t>Control MGA94 Northing</t>
  </si>
  <si>
    <t>PSM Status</t>
  </si>
  <si>
    <t>I certify that the below PSM coordinates comply with the accuracy requirements of Surveyor-General's Direction 1.3.3</t>
  </si>
  <si>
    <t>………………………………………………</t>
  </si>
  <si>
    <t>Lodging Agent Code</t>
  </si>
  <si>
    <t>……………………………</t>
  </si>
  <si>
    <t>………………………………</t>
  </si>
  <si>
    <t>……………</t>
  </si>
  <si>
    <t>Placed</t>
  </si>
  <si>
    <t>Found (Uncoordinated)</t>
  </si>
  <si>
    <t>Found (Error Report)</t>
  </si>
  <si>
    <r>
      <t xml:space="preserve">Control PSM Used             </t>
    </r>
    <r>
      <rPr>
        <sz val="11"/>
        <color theme="1"/>
        <rFont val="Arial"/>
        <family val="2"/>
      </rPr>
      <t>eg 6628/12345</t>
    </r>
  </si>
  <si>
    <r>
      <t xml:space="preserve">PSM Number        </t>
    </r>
    <r>
      <rPr>
        <sz val="11"/>
        <color theme="1"/>
        <rFont val="Arial"/>
        <family val="2"/>
      </rPr>
      <t>eg 6628/12345</t>
    </r>
  </si>
  <si>
    <t>Observed Coordinate for Existing Control MGA94 Easting</t>
  </si>
  <si>
    <t>Observed Coordinate for Existing Control MGA94 Northing</t>
  </si>
  <si>
    <t>Control to Observed ∆ MGA94 Northing</t>
  </si>
  <si>
    <r>
      <t xml:space="preserve">Control to Observed </t>
    </r>
    <r>
      <rPr>
        <b/>
        <sz val="11"/>
        <color theme="1"/>
        <rFont val="Calibri"/>
        <family val="2"/>
      </rPr>
      <t xml:space="preserve">∆ </t>
    </r>
    <r>
      <rPr>
        <b/>
        <sz val="11"/>
        <color theme="1"/>
        <rFont val="Arial"/>
        <family val="2"/>
      </rPr>
      <t>MGA94 Easting</t>
    </r>
  </si>
  <si>
    <t xml:space="preserve">Date of Observations  </t>
  </si>
  <si>
    <t>Connect to Existing</t>
  </si>
  <si>
    <t xml:space="preserve">Total Station    1" / 1mm </t>
  </si>
  <si>
    <t>Total Station    5" / 3mm</t>
  </si>
  <si>
    <t>Total Station    10" / 5mm</t>
  </si>
  <si>
    <t>PSM Map Sheet Number</t>
  </si>
  <si>
    <t xml:space="preserve">PSM Number </t>
  </si>
  <si>
    <r>
      <t xml:space="preserve">AHD Elevation </t>
    </r>
    <r>
      <rPr>
        <sz val="11"/>
        <color theme="1"/>
        <rFont val="Arial"/>
        <family val="2"/>
      </rPr>
      <t>(optional)</t>
    </r>
  </si>
  <si>
    <t>Observed AHD Elevation of Existing Control</t>
  </si>
  <si>
    <t>Zones</t>
  </si>
  <si>
    <t>Found (PU &gt;0.1 or NULL)</t>
  </si>
  <si>
    <t>Published Control MGA94 Easting</t>
  </si>
  <si>
    <t>Published Control MGA94 Northing</t>
  </si>
  <si>
    <t>Published Control PSM Horizontal PU</t>
  </si>
  <si>
    <t>Connected to Existing Coordinated PSM</t>
  </si>
  <si>
    <r>
      <rPr>
        <b/>
        <sz val="11"/>
        <color theme="1"/>
        <rFont val="Calibri"/>
        <family val="2"/>
      </rPr>
      <t xml:space="preserve">∆ </t>
    </r>
    <r>
      <rPr>
        <b/>
        <sz val="11"/>
        <color theme="1"/>
        <rFont val="Arial"/>
        <family val="2"/>
      </rPr>
      <t>MGA94 Easting (Observed to Control)</t>
    </r>
  </si>
  <si>
    <r>
      <rPr>
        <b/>
        <sz val="11"/>
        <color theme="1"/>
        <rFont val="Calibri"/>
        <family val="2"/>
      </rPr>
      <t xml:space="preserve">∆ </t>
    </r>
    <r>
      <rPr>
        <b/>
        <sz val="11"/>
        <color theme="1"/>
        <rFont val="Arial"/>
        <family val="2"/>
      </rPr>
      <t>MGA94 Northing (Observed to Control)</t>
    </r>
  </si>
  <si>
    <t>∆ AHD Elevation (Observed to Control)</t>
  </si>
  <si>
    <t>Example</t>
  </si>
  <si>
    <t>Published Control PSM Vertical Order</t>
  </si>
  <si>
    <t>NA</t>
  </si>
  <si>
    <r>
      <t>Published Control AHD Elevation</t>
    </r>
    <r>
      <rPr>
        <sz val="11"/>
        <color theme="1"/>
        <rFont val="Arial"/>
        <family val="2"/>
      </rPr>
      <t xml:space="preserve"> (optional)</t>
    </r>
  </si>
  <si>
    <t>Horizontal Coordination Method</t>
  </si>
  <si>
    <t>Mark Type</t>
  </si>
  <si>
    <t>PSM WITH PLAQUE</t>
  </si>
  <si>
    <t>DROPPER</t>
  </si>
  <si>
    <t>MINI PSM</t>
  </si>
  <si>
    <t xml:space="preserve">Date of Horizontal Observations  </t>
  </si>
  <si>
    <r>
      <t xml:space="preserve">Date of Vertical Observations </t>
    </r>
    <r>
      <rPr>
        <sz val="11"/>
        <color theme="1"/>
        <rFont val="Arial"/>
        <family val="2"/>
      </rPr>
      <t>(optional)</t>
    </r>
  </si>
  <si>
    <t>PSM WITHOUT PLAQUE</t>
  </si>
  <si>
    <t>6628/12345</t>
  </si>
  <si>
    <t>6628/13566</t>
  </si>
  <si>
    <t>6628/2225</t>
  </si>
  <si>
    <t>6539/1000</t>
  </si>
  <si>
    <t>DIRECT AUSPOS (&gt;2 Hours)</t>
  </si>
  <si>
    <t>GNSS STATIC BASELINES (&gt;6 Hours)</t>
  </si>
  <si>
    <t>GNSS STATIC BASELINES (&lt;6 Hours)</t>
  </si>
  <si>
    <t>Precise Point Positioning (PPP) Satellite-Delivered Correction Service</t>
  </si>
  <si>
    <r>
      <t xml:space="preserve">Derived PU </t>
    </r>
    <r>
      <rPr>
        <b/>
        <sz val="18"/>
        <color theme="1"/>
        <rFont val="Arial"/>
        <family val="2"/>
      </rPr>
      <t>**</t>
    </r>
  </si>
  <si>
    <r>
      <rPr>
        <sz val="22"/>
        <color theme="1"/>
        <rFont val="Arial"/>
        <family val="2"/>
      </rPr>
      <t>*</t>
    </r>
    <r>
      <rPr>
        <sz val="12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Refer to the link below for minimum survey requirements to achieve required horizontal observation SUs using the horizontal coordination method.  </t>
    </r>
  </si>
  <si>
    <r>
      <rPr>
        <sz val="22"/>
        <color theme="1"/>
        <rFont val="Arial"/>
        <family val="2"/>
      </rPr>
      <t>**</t>
    </r>
    <r>
      <rPr>
        <sz val="11"/>
        <color theme="1"/>
        <rFont val="Arial"/>
        <family val="2"/>
      </rPr>
      <t xml:space="preserve"> Derived PU has been calculated using a factor of the Horizontal PU of the control and the SU at upper limits at 95% confidence level as determined by the horizontal coordination method.</t>
    </r>
  </si>
  <si>
    <t>Voluntary Provision of PSM coordinates to the Surveyor-General</t>
  </si>
  <si>
    <r>
      <t>Coordination and / or Heighting Method</t>
    </r>
    <r>
      <rPr>
        <b/>
        <sz val="18"/>
        <color theme="1"/>
        <rFont val="Arial"/>
        <family val="2"/>
      </rPr>
      <t xml:space="preserve"> *</t>
    </r>
  </si>
  <si>
    <t>MGA2020 Northing</t>
  </si>
  <si>
    <t>Precise Point Positioning (PPP) Satellite-Delivered Correction</t>
  </si>
  <si>
    <r>
      <rPr>
        <sz val="22"/>
        <color theme="1"/>
        <rFont val="Arial"/>
        <family val="2"/>
      </rPr>
      <t>**</t>
    </r>
    <r>
      <rPr>
        <sz val="11"/>
        <color theme="1"/>
        <rFont val="Arial"/>
        <family val="2"/>
      </rPr>
      <t xml:space="preserve"> No user input is required - Derived PU is calculated using a factor of the Horizontal PU of the control and the SU at upper limits at 95% confidence level as determined by the horizontal coordination method.  </t>
    </r>
  </si>
  <si>
    <r>
      <t xml:space="preserve">Derived PU </t>
    </r>
    <r>
      <rPr>
        <b/>
        <sz val="24"/>
        <color theme="1"/>
        <rFont val="Arial"/>
        <family val="2"/>
      </rPr>
      <t>**</t>
    </r>
  </si>
  <si>
    <t>PSM Number</t>
  </si>
  <si>
    <t>Provision of PSM coordinates to the Surveyor-General</t>
  </si>
  <si>
    <t>Standard for the Australian Survey Control Network Special Publication 1 (SP1)  Intergovernmental Committee on Surveying and Mapping</t>
  </si>
  <si>
    <r>
      <rPr>
        <b/>
        <sz val="36"/>
        <color rgb="FFFF0000"/>
        <rFont val="Arial"/>
        <family val="2"/>
      </rPr>
      <t>Sample</t>
    </r>
    <r>
      <rPr>
        <b/>
        <sz val="36"/>
        <color theme="1"/>
        <rFont val="Arial"/>
        <family val="2"/>
      </rPr>
      <t xml:space="preserve"> Provision of PSM coordinates to the Surveyor-General</t>
    </r>
  </si>
  <si>
    <t>GPS</t>
  </si>
  <si>
    <t>RTK</t>
  </si>
  <si>
    <t>NTK</t>
  </si>
  <si>
    <t>PPP</t>
  </si>
  <si>
    <t>TER</t>
  </si>
  <si>
    <t>PSMP</t>
  </si>
  <si>
    <t>DPR</t>
  </si>
  <si>
    <t>PSMM</t>
  </si>
  <si>
    <t>OTH</t>
  </si>
  <si>
    <t>SDB Input</t>
  </si>
  <si>
    <t>Total Station</t>
  </si>
  <si>
    <t>GNSS OWN BASE (RTK or STATIC)</t>
  </si>
  <si>
    <t>GNSS CORS RTK</t>
  </si>
  <si>
    <t>RTK or GPS</t>
  </si>
  <si>
    <t>P</t>
  </si>
  <si>
    <t>F</t>
  </si>
  <si>
    <t>??</t>
  </si>
  <si>
    <t>PSM MINI</t>
  </si>
  <si>
    <t>OTHER APPROVED PSM (Note mark type in Comments field)</t>
  </si>
  <si>
    <t>Primary Control Method</t>
  </si>
  <si>
    <r>
      <rPr>
        <b/>
        <sz val="24"/>
        <color theme="1"/>
        <rFont val="Arial"/>
        <family val="2"/>
      </rPr>
      <t>*</t>
    </r>
    <r>
      <rPr>
        <b/>
        <sz val="11"/>
        <color theme="1"/>
        <rFont val="Arial"/>
        <family val="2"/>
      </rPr>
      <t xml:space="preserve"> PSM Coordination Method</t>
    </r>
  </si>
  <si>
    <t>Easting</t>
  </si>
  <si>
    <t>Northing</t>
  </si>
  <si>
    <t>MGA2020 Easting</t>
  </si>
  <si>
    <t>Primary Control Horizontal PU</t>
  </si>
  <si>
    <t>Voluntary Submission - Spike in Bitumen</t>
  </si>
  <si>
    <t>Voluntary Submission</t>
  </si>
  <si>
    <t>AUS</t>
  </si>
  <si>
    <t>Mark No</t>
  </si>
  <si>
    <t>MarkType</t>
  </si>
  <si>
    <t>Height</t>
  </si>
  <si>
    <t>H CoordinationDate</t>
  </si>
  <si>
    <t>V CoordinationDate</t>
  </si>
  <si>
    <t>H Fixing</t>
  </si>
  <si>
    <t>H PositionalUncertainty</t>
  </si>
  <si>
    <t>H Comment</t>
  </si>
  <si>
    <t>Mark Status</t>
  </si>
  <si>
    <t>MGA2020             Easting</t>
  </si>
  <si>
    <t>CORS RTK &gt;20 km (VOLUNTARY ONLY)</t>
  </si>
  <si>
    <t>RTK (Own Base &lt;20 km)</t>
  </si>
  <si>
    <t>RTK (Own Base &gt;20 km) (VOLUNTARY ONLY)</t>
  </si>
  <si>
    <t>Primary Control Coordination Method</t>
  </si>
  <si>
    <t>PSM Coordination Horizontal Method</t>
  </si>
  <si>
    <t>CORS RTK &lt;20 km or Network CORS</t>
  </si>
  <si>
    <t>RTK (Own Base &lt;20km)</t>
  </si>
  <si>
    <r>
      <t>Number of Observations</t>
    </r>
    <r>
      <rPr>
        <sz val="11"/>
        <color theme="1"/>
        <rFont val="Arial"/>
        <family val="2"/>
      </rPr>
      <t xml:space="preserve"> (only required for voluntary submissions)</t>
    </r>
  </si>
  <si>
    <t>PSM</t>
  </si>
  <si>
    <t xml:space="preserve">Please complete this template to upload as part of the provision of coordinates to the Surveyor-General as required by </t>
  </si>
  <si>
    <t>Notice of the Surveyor-General (No 4) - Placing Permanent Survey Marks and Provision of Information for Permanent Survey Marks 1.7.1 or on a voluntary basis.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</si>
</sst>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dd/mm/yyyy;@"/>
    <numFmt numFmtId="166" formatCode="#,##0.000"/>
    <numFmt numFmtId="167" formatCode="dd/mm/yy;@"/>
  </numFmts>
  <fonts count="2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i/>
      <sz val="14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9"/>
      <color indexed="10"/>
      <name val="Arial"/>
      <family val="2"/>
    </font>
    <font>
      <sz val="10"/>
      <color theme="1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b/>
      <sz val="18"/>
      <color theme="1"/>
      <name val="Arial"/>
      <family val="2"/>
    </font>
    <font>
      <sz val="22"/>
      <color theme="1"/>
      <name val="Arial"/>
      <family val="2"/>
    </font>
    <font>
      <b/>
      <sz val="14"/>
      <color rgb="FFFF0000"/>
      <name val="Arial"/>
      <family val="2"/>
    </font>
    <font>
      <b/>
      <sz val="16"/>
      <color theme="1"/>
      <name val="Arial"/>
      <family val="2"/>
    </font>
    <font>
      <b/>
      <sz val="36"/>
      <color theme="1"/>
      <name val="Arial"/>
      <family val="2"/>
    </font>
    <font>
      <b/>
      <sz val="24"/>
      <color theme="1"/>
      <name val="Arial"/>
      <family val="2"/>
    </font>
    <font>
      <b/>
      <sz val="36"/>
      <color rgb="FFFF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92">
    <xf numFmtId="0" fontId="0" fillId="0" borderId="0" xfId="0"/>
    <xf numFmtId="0" fontId="3" fillId="0" borderId="0" xfId="0" applyFont="1"/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vertical="top" wrapText="1"/>
    </xf>
    <xf numFmtId="0" fontId="5" fillId="0" borderId="0" xfId="0" applyFont="1" applyAlignment="1"/>
    <xf numFmtId="0" fontId="1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Border="1"/>
    <xf numFmtId="0" fontId="7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top" wrapText="1"/>
    </xf>
    <xf numFmtId="0" fontId="9" fillId="0" borderId="0" xfId="1" applyBorder="1" applyAlignment="1">
      <alignment horizontal="left"/>
    </xf>
    <xf numFmtId="0" fontId="1" fillId="0" borderId="0" xfId="0" applyFont="1" applyBorder="1"/>
    <xf numFmtId="0" fontId="10" fillId="0" borderId="0" xfId="1" applyFont="1" applyBorder="1"/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wrapText="1"/>
    </xf>
    <xf numFmtId="0" fontId="8" fillId="0" borderId="0" xfId="0" applyFont="1" applyBorder="1" applyAlignment="1"/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 wrapText="1"/>
    </xf>
    <xf numFmtId="0" fontId="5" fillId="0" borderId="0" xfId="0" applyFont="1" applyBorder="1" applyAlignment="1"/>
    <xf numFmtId="0" fontId="5" fillId="0" borderId="0" xfId="0" applyFont="1" applyBorder="1"/>
    <xf numFmtId="164" fontId="3" fillId="0" borderId="1" xfId="0" applyNumberFormat="1" applyFont="1" applyBorder="1" applyAlignment="1" applyProtection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2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165" fontId="3" fillId="0" borderId="1" xfId="0" applyNumberFormat="1" applyFont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 applyProtection="1">
      <alignment horizontal="centerContinuous" vertical="center"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Continuous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vertical="center"/>
    </xf>
    <xf numFmtId="0" fontId="15" fillId="0" borderId="0" xfId="0" applyFont="1"/>
    <xf numFmtId="0" fontId="1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Continuous" vertical="center" wrapText="1"/>
    </xf>
    <xf numFmtId="165" fontId="3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wrapText="1"/>
    </xf>
    <xf numFmtId="0" fontId="3" fillId="0" borderId="0" xfId="0" applyFont="1" applyProtection="1"/>
    <xf numFmtId="0" fontId="3" fillId="0" borderId="0" xfId="0" applyFont="1" applyBorder="1" applyProtection="1"/>
    <xf numFmtId="0" fontId="1" fillId="0" borderId="0" xfId="0" applyFont="1" applyProtection="1"/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Continuous" vertical="center" wrapText="1"/>
    </xf>
    <xf numFmtId="165" fontId="3" fillId="2" borderId="1" xfId="0" applyNumberFormat="1" applyFont="1" applyFill="1" applyBorder="1" applyAlignment="1" applyProtection="1">
      <alignment horizontal="center" vertical="center"/>
    </xf>
    <xf numFmtId="164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2" borderId="1" xfId="0" applyNumberFormat="1" applyFont="1" applyFill="1" applyBorder="1" applyAlignment="1" applyProtection="1">
      <alignment wrapText="1"/>
    </xf>
    <xf numFmtId="0" fontId="5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/>
    </xf>
    <xf numFmtId="14" fontId="3" fillId="0" borderId="0" xfId="0" applyNumberFormat="1" applyFont="1" applyBorder="1" applyAlignment="1" applyProtection="1">
      <alignment horizontal="center" vertical="center"/>
    </xf>
    <xf numFmtId="164" fontId="3" fillId="3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3" borderId="0" xfId="0" applyFont="1" applyFill="1"/>
    <xf numFmtId="0" fontId="21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3" fillId="3" borderId="0" xfId="0" applyFont="1" applyFill="1" applyAlignment="1">
      <alignment horizontal="left" vertical="top"/>
    </xf>
    <xf numFmtId="0" fontId="20" fillId="3" borderId="0" xfId="0" applyFont="1" applyFill="1" applyAlignment="1">
      <alignment horizontal="center"/>
    </xf>
    <xf numFmtId="0" fontId="1" fillId="3" borderId="0" xfId="0" applyFont="1" applyFill="1" applyBorder="1" applyAlignment="1">
      <alignment horizontal="left"/>
    </xf>
    <xf numFmtId="0" fontId="9" fillId="3" borderId="0" xfId="1" applyFill="1" applyBorder="1" applyAlignment="1">
      <alignment horizontal="left"/>
    </xf>
    <xf numFmtId="0" fontId="3" fillId="3" borderId="0" xfId="0" applyFont="1" applyFill="1" applyBorder="1"/>
    <xf numFmtId="0" fontId="10" fillId="3" borderId="0" xfId="1" applyFont="1" applyFill="1" applyBorder="1" applyAlignment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Protection="1">
      <protection locked="0"/>
    </xf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/>
    </xf>
    <xf numFmtId="0" fontId="5" fillId="3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/>
    </xf>
    <xf numFmtId="14" fontId="3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Protection="1"/>
    <xf numFmtId="0" fontId="19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vertical="center"/>
    </xf>
    <xf numFmtId="0" fontId="16" fillId="3" borderId="0" xfId="0" applyFont="1" applyFill="1" applyAlignment="1" applyProtection="1">
      <alignment vertical="center"/>
    </xf>
    <xf numFmtId="0" fontId="1" fillId="3" borderId="0" xfId="0" applyFont="1" applyFill="1" applyBorder="1" applyAlignment="1" applyProtection="1">
      <alignment horizontal="left"/>
    </xf>
    <xf numFmtId="0" fontId="9" fillId="3" borderId="0" xfId="1" applyFill="1" applyBorder="1" applyAlignment="1" applyProtection="1">
      <alignment horizontal="left"/>
    </xf>
    <xf numFmtId="0" fontId="3" fillId="3" borderId="0" xfId="0" applyFont="1" applyFill="1" applyBorder="1" applyProtection="1"/>
    <xf numFmtId="0" fontId="1" fillId="3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/>
    <xf numFmtId="0" fontId="1" fillId="0" borderId="0" xfId="0" applyFont="1" applyFill="1" applyProtection="1">
      <protection locked="0"/>
    </xf>
    <xf numFmtId="0" fontId="5" fillId="0" borderId="0" xfId="0" applyFont="1" applyFill="1" applyAlignment="1" applyProtection="1">
      <alignment vertical="center"/>
    </xf>
    <xf numFmtId="0" fontId="1" fillId="0" borderId="0" xfId="0" applyFont="1" applyFill="1" applyProtection="1"/>
    <xf numFmtId="0" fontId="1" fillId="3" borderId="0" xfId="0" applyFont="1" applyFill="1" applyBorder="1" applyProtection="1"/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/>
    </xf>
    <xf numFmtId="0" fontId="0" fillId="0" borderId="0" xfId="0" applyProtection="1"/>
    <xf numFmtId="1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49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0" fontId="0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left" vertical="top"/>
      <protection locked="0"/>
    </xf>
    <xf numFmtId="0" fontId="3" fillId="0" borderId="1" xfId="0" quotePrefix="1" applyNumberFormat="1" applyFont="1" applyBorder="1" applyAlignment="1" applyProtection="1">
      <alignment horizontal="center" vertical="center" wrapText="1"/>
    </xf>
    <xf numFmtId="0" fontId="0" fillId="0" borderId="0" xfId="0" applyFont="1" applyBorder="1" applyProtection="1">
      <protection locked="0"/>
    </xf>
    <xf numFmtId="0" fontId="0" fillId="0" borderId="2" xfId="0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6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3" fillId="0" borderId="1" xfId="0" applyNumberFormat="1" applyFont="1" applyFill="1" applyBorder="1" applyAlignment="1" applyProtection="1">
      <alignment horizontal="centerContinuous" vertical="center" wrapText="1"/>
      <protection locked="0"/>
    </xf>
    <xf numFmtId="165" fontId="3" fillId="0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wrapText="1"/>
      <protection locked="0"/>
    </xf>
    <xf numFmtId="167" fontId="3" fillId="0" borderId="1" xfId="0" applyNumberFormat="1" applyFont="1" applyBorder="1" applyAlignment="1" applyProtection="1">
      <alignment horizontal="center" vertical="center" wrapText="1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21" fillId="3" borderId="0" xfId="0" applyFont="1" applyFill="1" applyAlignment="1">
      <alignment horizontal="left"/>
    </xf>
    <xf numFmtId="0" fontId="3" fillId="3" borderId="0" xfId="0" applyFont="1" applyFill="1" applyBorder="1" applyAlignment="1">
      <alignment horizontal="center" vertical="center"/>
    </xf>
    <xf numFmtId="0" fontId="10" fillId="3" borderId="0" xfId="1" applyFont="1" applyFill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20" fillId="0" borderId="0" xfId="0" applyFont="1" applyAlignment="1">
      <alignment horizontal="center"/>
    </xf>
    <xf numFmtId="0" fontId="3" fillId="0" borderId="0" xfId="0" applyFont="1" applyBorder="1" applyAlignment="1" applyProtection="1">
      <alignment horizontal="center" vertical="center"/>
    </xf>
    <xf numFmtId="0" fontId="10" fillId="3" borderId="0" xfId="1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left"/>
      <protection locked="0"/>
    </xf>
    <xf numFmtId="0" fontId="6" fillId="0" borderId="0" xfId="0" applyFont="1" applyBorder="1" applyAlignment="1">
      <alignment vertical="top" wrapText="1"/>
    </xf>
    <xf numFmtId="0" fontId="4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csm.gov.au/publications/standard-australian-survey-control-network-special-publication-1-sp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csm.gov.au/publications/standard-australian-survey-control-network-special-publication-1-sp1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hyperlink" Target="http://www.icsm.gov.au/publications/standard-australian-survey-control-network-special-publication-1-sp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hyperlink" Target="http://www.icsm.gov.au/publications/standard-australian-survey-control-network-special-publication-1-sp1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icsm.gov.au/publications/standard-australian-survey-control-network-special-publication-1-sp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O38"/>
  <sheetViews>
    <sheetView showGridLines="0" tabSelected="1" zoomScale="90" zoomScaleNormal="90" workbookViewId="0">
      <selection activeCell="C11" sqref="C11"/>
    </sheetView>
  </sheetViews>
  <sheetFormatPr defaultColWidth="8.81640625" defaultRowHeight="14" x14ac:dyDescent="0.3"/>
  <cols>
    <col min="1" max="1" width="4" style="1" customWidth="1"/>
    <col min="2" max="2" width="10" style="1" hidden="1" customWidth="1"/>
    <col min="3" max="3" width="16" style="1" customWidth="1"/>
    <col min="4" max="4" width="17.453125" style="1" customWidth="1"/>
    <col min="5" max="5" width="16" style="1" customWidth="1"/>
    <col min="6" max="6" width="14.1796875" style="1" customWidth="1"/>
    <col min="7" max="7" width="15.7265625" style="1" customWidth="1"/>
    <col min="8" max="8" width="10.7265625" style="1" customWidth="1"/>
    <col min="9" max="9" width="6.453125" style="1" customWidth="1"/>
    <col min="10" max="10" width="14.7265625" style="1" customWidth="1"/>
    <col min="11" max="11" width="15" style="1" customWidth="1"/>
    <col min="12" max="12" width="42.54296875" style="1" customWidth="1"/>
    <col min="13" max="13" width="15.1796875" style="1" bestFit="1" customWidth="1"/>
    <col min="14" max="14" width="45.26953125" style="1" customWidth="1"/>
    <col min="15" max="15" width="11.26953125" style="1" hidden="1" customWidth="1"/>
    <col min="16" max="16" width="10.26953125" style="1" customWidth="1"/>
    <col min="17" max="17" width="15.54296875" style="1" customWidth="1"/>
    <col min="18" max="18" width="41.7265625" style="1" customWidth="1"/>
    <col min="19" max="16384" width="8.81640625" style="1"/>
  </cols>
  <sheetData>
    <row r="1" spans="1:41" ht="45" x14ac:dyDescent="0.9">
      <c r="A1" s="98"/>
      <c r="B1" s="173" t="s">
        <v>98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</row>
    <row r="2" spans="1:41" ht="45" x14ac:dyDescent="0.9">
      <c r="A2" s="98"/>
      <c r="B2" s="99"/>
      <c r="C2" s="100" t="s">
        <v>148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</row>
    <row r="3" spans="1:41" ht="20" x14ac:dyDescent="0.4">
      <c r="A3" s="101"/>
      <c r="B3" s="102"/>
      <c r="C3" s="100" t="s">
        <v>149</v>
      </c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</row>
    <row r="4" spans="1:41" ht="27.5" x14ac:dyDescent="0.55000000000000004">
      <c r="A4" s="98"/>
      <c r="B4" s="98"/>
      <c r="C4" s="103" t="s">
        <v>89</v>
      </c>
      <c r="D4" s="103"/>
      <c r="E4" s="103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</row>
    <row r="5" spans="1:41" ht="14.5" x14ac:dyDescent="0.35">
      <c r="A5" s="98"/>
      <c r="B5" s="104"/>
      <c r="C5" s="98"/>
      <c r="D5" s="104"/>
      <c r="E5" s="104"/>
      <c r="F5" s="105"/>
      <c r="G5" s="105"/>
      <c r="H5" s="105"/>
      <c r="I5" s="105"/>
      <c r="J5" s="105"/>
      <c r="K5" s="98"/>
      <c r="L5" s="105"/>
      <c r="M5" s="105"/>
      <c r="N5" s="105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</row>
    <row r="6" spans="1:41" s="58" customFormat="1" ht="15.75" customHeight="1" x14ac:dyDescent="0.35">
      <c r="A6" s="175" t="s">
        <v>99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06"/>
      <c r="N6" s="107"/>
      <c r="O6" s="108"/>
      <c r="P6" s="108"/>
      <c r="Q6" s="108"/>
      <c r="R6" s="10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</row>
    <row r="7" spans="1:41" ht="17.25" customHeight="1" x14ac:dyDescent="0.3">
      <c r="A7" s="98"/>
      <c r="B7" s="98"/>
      <c r="C7" s="109"/>
      <c r="D7" s="109"/>
      <c r="E7" s="109"/>
      <c r="F7" s="109"/>
      <c r="G7" s="109"/>
      <c r="H7" s="109"/>
      <c r="I7" s="109"/>
      <c r="J7" s="109"/>
      <c r="K7" s="98"/>
      <c r="L7" s="109"/>
      <c r="M7" s="109"/>
      <c r="N7" s="110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</row>
    <row r="8" spans="1:41" ht="27.5" x14ac:dyDescent="0.55000000000000004">
      <c r="A8" s="98"/>
      <c r="B8" s="98"/>
      <c r="C8" s="98" t="s">
        <v>95</v>
      </c>
      <c r="D8" s="111"/>
      <c r="E8" s="111"/>
      <c r="F8" s="105"/>
      <c r="G8" s="105"/>
      <c r="H8" s="105"/>
      <c r="I8" s="105"/>
      <c r="J8" s="105"/>
      <c r="K8" s="98"/>
      <c r="L8" s="105"/>
      <c r="M8" s="105"/>
      <c r="N8" s="105"/>
      <c r="O8" s="105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</row>
    <row r="9" spans="1:41" ht="20" x14ac:dyDescent="0.4">
      <c r="A9" s="98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</row>
    <row r="10" spans="1:41" s="5" customFormat="1" ht="72" customHeight="1" x14ac:dyDescent="0.3">
      <c r="A10" s="112"/>
      <c r="B10" s="97" t="s">
        <v>55</v>
      </c>
      <c r="C10" s="97" t="s">
        <v>97</v>
      </c>
      <c r="D10" s="97" t="s">
        <v>34</v>
      </c>
      <c r="E10" s="97" t="s">
        <v>73</v>
      </c>
      <c r="F10" s="97" t="s">
        <v>124</v>
      </c>
      <c r="G10" s="97" t="s">
        <v>93</v>
      </c>
      <c r="H10" s="97" t="s">
        <v>57</v>
      </c>
      <c r="I10" s="12" t="s">
        <v>0</v>
      </c>
      <c r="J10" s="97" t="s">
        <v>77</v>
      </c>
      <c r="K10" s="97" t="s">
        <v>78</v>
      </c>
      <c r="L10" s="97" t="s">
        <v>120</v>
      </c>
      <c r="M10" s="97" t="s">
        <v>125</v>
      </c>
      <c r="N10" s="97" t="s">
        <v>121</v>
      </c>
      <c r="O10" s="97" t="s">
        <v>23</v>
      </c>
      <c r="P10" s="97" t="s">
        <v>96</v>
      </c>
      <c r="Q10" s="97" t="s">
        <v>146</v>
      </c>
      <c r="R10" s="97" t="s">
        <v>28</v>
      </c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</row>
    <row r="11" spans="1:41" s="127" customFormat="1" x14ac:dyDescent="0.3">
      <c r="A11" s="113"/>
      <c r="B11" s="154"/>
      <c r="C11" s="166"/>
      <c r="D11" s="161"/>
      <c r="E11" s="161"/>
      <c r="F11" s="155"/>
      <c r="G11" s="156"/>
      <c r="H11" s="162"/>
      <c r="I11" s="165"/>
      <c r="J11" s="157"/>
      <c r="K11" s="157"/>
      <c r="L11" s="161"/>
      <c r="M11" s="158" t="str">
        <f t="shared" ref="M11:M32" si="0">IF(L11="GNSS CORS RTK",0.04,IF(L11="Precise Point Positioning (PPP) Satellite-Delivered Correction Service",0.05,""))</f>
        <v/>
      </c>
      <c r="N11" s="161"/>
      <c r="O11" s="159" t="str">
        <f>IF(OR(N11="",M11=""),"",VLOOKUP(N11,'Drop Down Tables'!A$2:D$128,2, ))</f>
        <v/>
      </c>
      <c r="P11" s="96" t="str">
        <f t="shared" ref="P11:P32" si="1">IF(OR(M11="",O11=""),"",IF(AND(N11="DIRECT AUSPOS (&gt;2 Hours)",M11&lt;&gt;""),IF(L11="CORS",0.04,IF(L11="Precise Point Positioning (PPP) Satellite-Delivered Correction Service",0.05,M11)),IF(Q11=1,0.15,IF(AND(M11="",O11=""),"",SQRT((IF(L11="CORS",0.04,IF(L11="Precise Point Positioning (PPP) Satellite-Delivered Correction Service",0.05,M11)))^2+O11^2)))))</f>
        <v/>
      </c>
      <c r="Q11" s="160"/>
      <c r="R11" s="163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</row>
    <row r="12" spans="1:41" x14ac:dyDescent="0.3">
      <c r="A12" s="113"/>
      <c r="B12" s="40"/>
      <c r="C12" s="166"/>
      <c r="D12" s="161"/>
      <c r="E12" s="161"/>
      <c r="F12" s="155"/>
      <c r="G12" s="156"/>
      <c r="H12" s="162"/>
      <c r="I12" s="165"/>
      <c r="J12" s="157"/>
      <c r="K12" s="157"/>
      <c r="L12" s="161"/>
      <c r="M12" s="158" t="str">
        <f t="shared" si="0"/>
        <v/>
      </c>
      <c r="N12" s="161"/>
      <c r="O12" s="17" t="str">
        <f>IF(OR(N12="",M12=""),"",VLOOKUP(N12,'Drop Down Tables'!A$2:D$128,2, ))</f>
        <v/>
      </c>
      <c r="P12" s="96" t="str">
        <f t="shared" si="1"/>
        <v/>
      </c>
      <c r="Q12" s="160"/>
      <c r="R12" s="163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</row>
    <row r="13" spans="1:41" x14ac:dyDescent="0.3">
      <c r="A13" s="113"/>
      <c r="B13" s="40"/>
      <c r="C13" s="166"/>
      <c r="D13" s="161"/>
      <c r="E13" s="161"/>
      <c r="F13" s="155"/>
      <c r="G13" s="156"/>
      <c r="H13" s="162"/>
      <c r="I13" s="165"/>
      <c r="J13" s="157"/>
      <c r="K13" s="157"/>
      <c r="L13" s="161"/>
      <c r="M13" s="158" t="str">
        <f t="shared" si="0"/>
        <v/>
      </c>
      <c r="N13" s="161"/>
      <c r="O13" s="17" t="str">
        <f>IF(OR(N13="",M13=""),"",VLOOKUP(N13,'Drop Down Tables'!A$2:D$128,2, ))</f>
        <v/>
      </c>
      <c r="P13" s="96" t="str">
        <f t="shared" si="1"/>
        <v/>
      </c>
      <c r="Q13" s="160"/>
      <c r="R13" s="163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</row>
    <row r="14" spans="1:41" x14ac:dyDescent="0.3">
      <c r="A14" s="113"/>
      <c r="B14" s="40"/>
      <c r="C14" s="166"/>
      <c r="D14" s="161"/>
      <c r="E14" s="161"/>
      <c r="F14" s="155"/>
      <c r="G14" s="156"/>
      <c r="H14" s="162"/>
      <c r="I14" s="165"/>
      <c r="J14" s="157"/>
      <c r="K14" s="157"/>
      <c r="L14" s="161"/>
      <c r="M14" s="158" t="str">
        <f t="shared" si="0"/>
        <v/>
      </c>
      <c r="N14" s="161"/>
      <c r="O14" s="17" t="str">
        <f>IF(OR(N14="",M14=""),"",VLOOKUP(N14,'Drop Down Tables'!A$2:D$128,2, ))</f>
        <v/>
      </c>
      <c r="P14" s="96" t="str">
        <f t="shared" si="1"/>
        <v/>
      </c>
      <c r="Q14" s="160"/>
      <c r="R14" s="163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</row>
    <row r="15" spans="1:41" x14ac:dyDescent="0.3">
      <c r="A15" s="113"/>
      <c r="B15" s="40"/>
      <c r="C15" s="166"/>
      <c r="D15" s="161"/>
      <c r="E15" s="161"/>
      <c r="F15" s="155"/>
      <c r="G15" s="156"/>
      <c r="H15" s="162"/>
      <c r="I15" s="165"/>
      <c r="J15" s="157"/>
      <c r="K15" s="157"/>
      <c r="L15" s="161"/>
      <c r="M15" s="158" t="str">
        <f t="shared" si="0"/>
        <v/>
      </c>
      <c r="N15" s="161"/>
      <c r="O15" s="17" t="str">
        <f>IF(OR(N15="",M15=""),"",VLOOKUP(N15,'Drop Down Tables'!A$2:D$128,2, ))</f>
        <v/>
      </c>
      <c r="P15" s="96" t="str">
        <f t="shared" si="1"/>
        <v/>
      </c>
      <c r="Q15" s="160"/>
      <c r="R15" s="163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</row>
    <row r="16" spans="1:41" x14ac:dyDescent="0.3">
      <c r="A16" s="113"/>
      <c r="B16" s="40"/>
      <c r="C16" s="166"/>
      <c r="D16" s="161"/>
      <c r="E16" s="161"/>
      <c r="F16" s="155"/>
      <c r="G16" s="156"/>
      <c r="H16" s="162"/>
      <c r="I16" s="165"/>
      <c r="J16" s="157"/>
      <c r="K16" s="157"/>
      <c r="L16" s="161"/>
      <c r="M16" s="158" t="str">
        <f t="shared" si="0"/>
        <v/>
      </c>
      <c r="N16" s="161"/>
      <c r="O16" s="17" t="str">
        <f>IF(OR(N16="",M16=""),"",VLOOKUP(N16,'Drop Down Tables'!A$2:D$128,2, ))</f>
        <v/>
      </c>
      <c r="P16" s="96" t="str">
        <f t="shared" si="1"/>
        <v/>
      </c>
      <c r="Q16" s="160"/>
      <c r="R16" s="163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</row>
    <row r="17" spans="1:41" x14ac:dyDescent="0.3">
      <c r="A17" s="113"/>
      <c r="B17" s="40"/>
      <c r="C17" s="166"/>
      <c r="D17" s="161"/>
      <c r="E17" s="161"/>
      <c r="F17" s="155"/>
      <c r="G17" s="156"/>
      <c r="H17" s="162"/>
      <c r="I17" s="165"/>
      <c r="J17" s="157"/>
      <c r="K17" s="157"/>
      <c r="L17" s="161"/>
      <c r="M17" s="158" t="str">
        <f t="shared" si="0"/>
        <v/>
      </c>
      <c r="N17" s="161"/>
      <c r="O17" s="17" t="str">
        <f>IF(OR(N17="",M17=""),"",VLOOKUP(N17,'Drop Down Tables'!A$2:D$128,2, ))</f>
        <v/>
      </c>
      <c r="P17" s="96" t="str">
        <f t="shared" si="1"/>
        <v/>
      </c>
      <c r="Q17" s="160"/>
      <c r="R17" s="163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</row>
    <row r="18" spans="1:41" x14ac:dyDescent="0.3">
      <c r="A18" s="113"/>
      <c r="B18" s="40"/>
      <c r="C18" s="166"/>
      <c r="D18" s="161"/>
      <c r="E18" s="161"/>
      <c r="F18" s="155"/>
      <c r="G18" s="156"/>
      <c r="H18" s="162"/>
      <c r="I18" s="165"/>
      <c r="J18" s="157"/>
      <c r="K18" s="157"/>
      <c r="L18" s="161"/>
      <c r="M18" s="158" t="str">
        <f t="shared" si="0"/>
        <v/>
      </c>
      <c r="N18" s="161"/>
      <c r="O18" s="17" t="str">
        <f>IF(OR(N18="",M18=""),"",VLOOKUP(N18,'Drop Down Tables'!A$2:D$128,2, ))</f>
        <v/>
      </c>
      <c r="P18" s="96" t="str">
        <f t="shared" si="1"/>
        <v/>
      </c>
      <c r="Q18" s="160"/>
      <c r="R18" s="163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</row>
    <row r="19" spans="1:41" x14ac:dyDescent="0.3">
      <c r="A19" s="113"/>
      <c r="B19" s="40"/>
      <c r="C19" s="166"/>
      <c r="D19" s="161"/>
      <c r="E19" s="161"/>
      <c r="F19" s="155"/>
      <c r="G19" s="156"/>
      <c r="H19" s="162"/>
      <c r="I19" s="165"/>
      <c r="J19" s="157"/>
      <c r="K19" s="157"/>
      <c r="L19" s="161"/>
      <c r="M19" s="158" t="str">
        <f t="shared" si="0"/>
        <v/>
      </c>
      <c r="N19" s="161"/>
      <c r="O19" s="17" t="str">
        <f>IF(OR(N19="",M19=""),"",VLOOKUP(N19,'Drop Down Tables'!A$2:D$128,2, ))</f>
        <v/>
      </c>
      <c r="P19" s="96" t="str">
        <f t="shared" si="1"/>
        <v/>
      </c>
      <c r="Q19" s="160"/>
      <c r="R19" s="163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</row>
    <row r="20" spans="1:41" x14ac:dyDescent="0.3">
      <c r="A20" s="113"/>
      <c r="B20" s="40"/>
      <c r="C20" s="166"/>
      <c r="D20" s="161"/>
      <c r="E20" s="161"/>
      <c r="F20" s="155"/>
      <c r="G20" s="156"/>
      <c r="H20" s="162"/>
      <c r="I20" s="165"/>
      <c r="J20" s="157"/>
      <c r="K20" s="157"/>
      <c r="L20" s="161"/>
      <c r="M20" s="158" t="str">
        <f t="shared" si="0"/>
        <v/>
      </c>
      <c r="N20" s="161"/>
      <c r="O20" s="17" t="str">
        <f>IF(OR(N20="",M20=""),"",VLOOKUP(N20,'Drop Down Tables'!A$2:D$128,2, ))</f>
        <v/>
      </c>
      <c r="P20" s="96" t="str">
        <f t="shared" si="1"/>
        <v/>
      </c>
      <c r="Q20" s="160"/>
      <c r="R20" s="163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</row>
    <row r="21" spans="1:41" x14ac:dyDescent="0.3">
      <c r="A21" s="113"/>
      <c r="B21" s="40"/>
      <c r="C21" s="166"/>
      <c r="D21" s="161"/>
      <c r="E21" s="161"/>
      <c r="F21" s="155"/>
      <c r="G21" s="156"/>
      <c r="H21" s="162"/>
      <c r="I21" s="165"/>
      <c r="J21" s="157"/>
      <c r="K21" s="157"/>
      <c r="L21" s="161"/>
      <c r="M21" s="158" t="str">
        <f t="shared" si="0"/>
        <v/>
      </c>
      <c r="N21" s="161"/>
      <c r="O21" s="17" t="str">
        <f>IF(OR(N21="",M21=""),"",VLOOKUP(N21,'Drop Down Tables'!A$2:D$128,2, ))</f>
        <v/>
      </c>
      <c r="P21" s="96" t="str">
        <f t="shared" si="1"/>
        <v/>
      </c>
      <c r="Q21" s="160"/>
      <c r="R21" s="163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</row>
    <row r="22" spans="1:41" x14ac:dyDescent="0.3">
      <c r="A22" s="113"/>
      <c r="B22" s="40"/>
      <c r="C22" s="166"/>
      <c r="D22" s="161"/>
      <c r="E22" s="161"/>
      <c r="F22" s="155"/>
      <c r="G22" s="156"/>
      <c r="H22" s="162"/>
      <c r="I22" s="165"/>
      <c r="J22" s="157"/>
      <c r="K22" s="157"/>
      <c r="L22" s="161"/>
      <c r="M22" s="158" t="str">
        <f t="shared" si="0"/>
        <v/>
      </c>
      <c r="N22" s="161"/>
      <c r="O22" s="17" t="str">
        <f>IF(OR(N22="",M22=""),"",VLOOKUP(N22,'Drop Down Tables'!A$2:D$128,2, ))</f>
        <v/>
      </c>
      <c r="P22" s="96" t="str">
        <f t="shared" si="1"/>
        <v/>
      </c>
      <c r="Q22" s="160"/>
      <c r="R22" s="163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</row>
    <row r="23" spans="1:41" x14ac:dyDescent="0.3">
      <c r="A23" s="113"/>
      <c r="B23" s="40"/>
      <c r="C23" s="166"/>
      <c r="D23" s="161"/>
      <c r="E23" s="161"/>
      <c r="F23" s="155"/>
      <c r="G23" s="156"/>
      <c r="H23" s="162"/>
      <c r="I23" s="165"/>
      <c r="J23" s="157"/>
      <c r="K23" s="157"/>
      <c r="L23" s="161"/>
      <c r="M23" s="158" t="str">
        <f t="shared" si="0"/>
        <v/>
      </c>
      <c r="N23" s="161"/>
      <c r="O23" s="17" t="str">
        <f>IF(OR(N23="",M23=""),"",VLOOKUP(N23,'Drop Down Tables'!A$2:D$128,2, ))</f>
        <v/>
      </c>
      <c r="P23" s="96" t="str">
        <f t="shared" si="1"/>
        <v/>
      </c>
      <c r="Q23" s="160"/>
      <c r="R23" s="163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</row>
    <row r="24" spans="1:41" x14ac:dyDescent="0.3">
      <c r="A24" s="113"/>
      <c r="B24" s="40"/>
      <c r="C24" s="166"/>
      <c r="D24" s="161"/>
      <c r="E24" s="161"/>
      <c r="F24" s="155"/>
      <c r="G24" s="156"/>
      <c r="H24" s="162"/>
      <c r="I24" s="165"/>
      <c r="J24" s="157"/>
      <c r="K24" s="157"/>
      <c r="L24" s="161"/>
      <c r="M24" s="158" t="str">
        <f t="shared" si="0"/>
        <v/>
      </c>
      <c r="N24" s="161"/>
      <c r="O24" s="17" t="str">
        <f>IF(OR(N24="",M24=""),"",VLOOKUP(N24,'Drop Down Tables'!A$2:D$128,2, ))</f>
        <v/>
      </c>
      <c r="P24" s="96" t="str">
        <f t="shared" si="1"/>
        <v/>
      </c>
      <c r="Q24" s="160"/>
      <c r="R24" s="163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</row>
    <row r="25" spans="1:41" x14ac:dyDescent="0.3">
      <c r="A25" s="113"/>
      <c r="B25" s="40"/>
      <c r="C25" s="166"/>
      <c r="D25" s="161"/>
      <c r="E25" s="161"/>
      <c r="F25" s="155"/>
      <c r="G25" s="156"/>
      <c r="H25" s="162"/>
      <c r="I25" s="165"/>
      <c r="J25" s="157"/>
      <c r="K25" s="157"/>
      <c r="L25" s="161"/>
      <c r="M25" s="158" t="str">
        <f t="shared" si="0"/>
        <v/>
      </c>
      <c r="N25" s="161"/>
      <c r="O25" s="17" t="str">
        <f>IF(OR(N25="",M25=""),"",VLOOKUP(N25,'Drop Down Tables'!A$2:D$128,2, ))</f>
        <v/>
      </c>
      <c r="P25" s="96" t="str">
        <f t="shared" si="1"/>
        <v/>
      </c>
      <c r="Q25" s="160"/>
      <c r="R25" s="163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</row>
    <row r="26" spans="1:41" x14ac:dyDescent="0.3">
      <c r="A26" s="113"/>
      <c r="B26" s="40"/>
      <c r="C26" s="166"/>
      <c r="D26" s="161"/>
      <c r="E26" s="161"/>
      <c r="F26" s="155"/>
      <c r="G26" s="156"/>
      <c r="H26" s="162"/>
      <c r="I26" s="165"/>
      <c r="J26" s="157"/>
      <c r="K26" s="157"/>
      <c r="L26" s="161"/>
      <c r="M26" s="158" t="str">
        <f t="shared" si="0"/>
        <v/>
      </c>
      <c r="N26" s="161"/>
      <c r="O26" s="17" t="str">
        <f>IF(OR(N26="",M26=""),"",VLOOKUP(N26,'Drop Down Tables'!A$2:D$128,2, ))</f>
        <v/>
      </c>
      <c r="P26" s="96" t="str">
        <f t="shared" si="1"/>
        <v/>
      </c>
      <c r="Q26" s="160"/>
      <c r="R26" s="163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</row>
    <row r="27" spans="1:41" x14ac:dyDescent="0.3">
      <c r="A27" s="113"/>
      <c r="B27" s="40"/>
      <c r="C27" s="166"/>
      <c r="D27" s="161"/>
      <c r="E27" s="161"/>
      <c r="F27" s="155"/>
      <c r="G27" s="156"/>
      <c r="H27" s="162"/>
      <c r="I27" s="165"/>
      <c r="J27" s="157"/>
      <c r="K27" s="157"/>
      <c r="L27" s="161"/>
      <c r="M27" s="158" t="str">
        <f t="shared" si="0"/>
        <v/>
      </c>
      <c r="N27" s="161"/>
      <c r="O27" s="17" t="str">
        <f>IF(OR(N27="",M27=""),"",VLOOKUP(N27,'Drop Down Tables'!A$2:D$128,2, ))</f>
        <v/>
      </c>
      <c r="P27" s="96" t="str">
        <f t="shared" si="1"/>
        <v/>
      </c>
      <c r="Q27" s="160"/>
      <c r="R27" s="163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</row>
    <row r="28" spans="1:41" x14ac:dyDescent="0.3">
      <c r="A28" s="113"/>
      <c r="B28" s="40"/>
      <c r="C28" s="166"/>
      <c r="D28" s="161"/>
      <c r="E28" s="161"/>
      <c r="F28" s="155"/>
      <c r="G28" s="156"/>
      <c r="H28" s="162"/>
      <c r="I28" s="165"/>
      <c r="J28" s="157"/>
      <c r="K28" s="157"/>
      <c r="L28" s="161"/>
      <c r="M28" s="158" t="str">
        <f t="shared" si="0"/>
        <v/>
      </c>
      <c r="N28" s="161"/>
      <c r="O28" s="17" t="str">
        <f>IF(OR(N28="",M28=""),"",VLOOKUP(N28,'Drop Down Tables'!A$2:D$128,2, ))</f>
        <v/>
      </c>
      <c r="P28" s="96" t="str">
        <f t="shared" si="1"/>
        <v/>
      </c>
      <c r="Q28" s="160"/>
      <c r="R28" s="163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</row>
    <row r="29" spans="1:41" x14ac:dyDescent="0.3">
      <c r="A29" s="113"/>
      <c r="B29" s="40"/>
      <c r="C29" s="166"/>
      <c r="D29" s="161"/>
      <c r="E29" s="161"/>
      <c r="F29" s="155"/>
      <c r="G29" s="156"/>
      <c r="H29" s="162"/>
      <c r="I29" s="165"/>
      <c r="J29" s="157"/>
      <c r="K29" s="157"/>
      <c r="L29" s="161"/>
      <c r="M29" s="158" t="str">
        <f t="shared" si="0"/>
        <v/>
      </c>
      <c r="N29" s="161"/>
      <c r="O29" s="17" t="str">
        <f>IF(OR(N29="",M29=""),"",VLOOKUP(N29,'Drop Down Tables'!A$2:D$128,2, ))</f>
        <v/>
      </c>
      <c r="P29" s="96" t="str">
        <f t="shared" si="1"/>
        <v/>
      </c>
      <c r="Q29" s="160"/>
      <c r="R29" s="163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</row>
    <row r="30" spans="1:41" x14ac:dyDescent="0.3">
      <c r="A30" s="113"/>
      <c r="B30" s="40"/>
      <c r="C30" s="166"/>
      <c r="D30" s="161"/>
      <c r="E30" s="161"/>
      <c r="F30" s="155"/>
      <c r="G30" s="156"/>
      <c r="H30" s="162"/>
      <c r="I30" s="165"/>
      <c r="J30" s="157"/>
      <c r="K30" s="157"/>
      <c r="L30" s="161"/>
      <c r="M30" s="158" t="str">
        <f t="shared" si="0"/>
        <v/>
      </c>
      <c r="N30" s="161"/>
      <c r="O30" s="17" t="str">
        <f>IF(OR(N30="",M30=""),"",VLOOKUP(N30,'Drop Down Tables'!A$2:D$128,2, ))</f>
        <v/>
      </c>
      <c r="P30" s="96" t="str">
        <f t="shared" si="1"/>
        <v/>
      </c>
      <c r="Q30" s="160"/>
      <c r="R30" s="163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</row>
    <row r="31" spans="1:41" x14ac:dyDescent="0.3">
      <c r="A31" s="113"/>
      <c r="B31" s="40"/>
      <c r="C31" s="166"/>
      <c r="D31" s="161"/>
      <c r="E31" s="161"/>
      <c r="F31" s="155"/>
      <c r="G31" s="156"/>
      <c r="H31" s="162"/>
      <c r="I31" s="165"/>
      <c r="J31" s="157"/>
      <c r="K31" s="157"/>
      <c r="L31" s="161"/>
      <c r="M31" s="158" t="str">
        <f t="shared" si="0"/>
        <v/>
      </c>
      <c r="N31" s="161"/>
      <c r="O31" s="17" t="str">
        <f>IF(OR(N31="",M31=""),"",VLOOKUP(N31,'Drop Down Tables'!A$2:D$128,2, ))</f>
        <v/>
      </c>
      <c r="P31" s="96" t="str">
        <f t="shared" si="1"/>
        <v/>
      </c>
      <c r="Q31" s="160"/>
      <c r="R31" s="163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</row>
    <row r="32" spans="1:41" x14ac:dyDescent="0.3">
      <c r="A32" s="113"/>
      <c r="B32" s="40"/>
      <c r="C32" s="166"/>
      <c r="D32" s="161"/>
      <c r="E32" s="161"/>
      <c r="F32" s="155"/>
      <c r="G32" s="156"/>
      <c r="H32" s="162"/>
      <c r="I32" s="165"/>
      <c r="J32" s="157"/>
      <c r="K32" s="157"/>
      <c r="L32" s="161"/>
      <c r="M32" s="158" t="str">
        <f t="shared" si="0"/>
        <v/>
      </c>
      <c r="N32" s="161"/>
      <c r="O32" s="17" t="str">
        <f>IF(OR(N32="",M32=""),"",VLOOKUP(N32,'Drop Down Tables'!A$2:D$128,2, ))</f>
        <v/>
      </c>
      <c r="P32" s="96" t="str">
        <f t="shared" si="1"/>
        <v/>
      </c>
      <c r="Q32" s="160"/>
      <c r="R32" s="163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</row>
    <row r="33" spans="3:15" s="98" customFormat="1" ht="15" customHeight="1" x14ac:dyDescent="0.3">
      <c r="C33" s="114"/>
      <c r="D33" s="114"/>
      <c r="E33" s="114"/>
      <c r="F33" s="114"/>
      <c r="G33" s="115"/>
      <c r="H33" s="116"/>
      <c r="I33" s="116"/>
      <c r="J33" s="116"/>
      <c r="L33" s="116"/>
      <c r="M33" s="174"/>
      <c r="N33" s="174"/>
      <c r="O33" s="117"/>
    </row>
    <row r="34" spans="3:15" s="98" customFormat="1" x14ac:dyDescent="0.3">
      <c r="C34" s="114"/>
      <c r="D34" s="114"/>
      <c r="E34" s="114"/>
      <c r="F34" s="114"/>
      <c r="G34" s="115"/>
      <c r="H34" s="116"/>
      <c r="I34" s="116"/>
      <c r="J34" s="116"/>
      <c r="L34" s="116"/>
      <c r="M34" s="174"/>
      <c r="N34" s="174"/>
      <c r="O34" s="117"/>
    </row>
    <row r="35" spans="3:15" s="98" customFormat="1" x14ac:dyDescent="0.3">
      <c r="C35" s="114"/>
      <c r="D35" s="114"/>
      <c r="E35" s="114"/>
      <c r="F35" s="114"/>
      <c r="G35" s="115"/>
      <c r="H35" s="116"/>
      <c r="I35" s="116"/>
      <c r="J35" s="116"/>
      <c r="L35" s="116"/>
      <c r="M35" s="174"/>
      <c r="N35" s="174"/>
      <c r="O35" s="117"/>
    </row>
    <row r="36" spans="3:15" s="98" customFormat="1" x14ac:dyDescent="0.3">
      <c r="C36" s="114"/>
      <c r="D36" s="114"/>
      <c r="E36" s="114"/>
      <c r="F36" s="114"/>
      <c r="G36" s="115"/>
      <c r="H36" s="116"/>
      <c r="I36" s="116"/>
      <c r="J36" s="116"/>
      <c r="L36" s="116"/>
      <c r="M36" s="174"/>
      <c r="N36" s="174"/>
      <c r="O36" s="117"/>
    </row>
    <row r="37" spans="3:15" s="98" customFormat="1" x14ac:dyDescent="0.3"/>
    <row r="38" spans="3:15" s="98" customFormat="1" x14ac:dyDescent="0.3"/>
  </sheetData>
  <sheetProtection algorithmName="SHA-512" hashValue="4ovk8V1QkV4LyZjypBwjtT+XtDOEK5S8QuwJlQ7p/RWh7MpCp2t38iibmDd3wKIhhDdCNpFJpJsKe71jlaSekg==" saltValue="r6/rH/5sXYSyuT5y+4IJ5A==" spinCount="100000" sheet="1" objects="1" scenarios="1" selectLockedCells="1"/>
  <dataConsolidate/>
  <mergeCells count="6">
    <mergeCell ref="B1:R1"/>
    <mergeCell ref="M34:N34"/>
    <mergeCell ref="M35:N35"/>
    <mergeCell ref="M36:N36"/>
    <mergeCell ref="M33:N33"/>
    <mergeCell ref="A6:L6"/>
  </mergeCells>
  <dataValidations xWindow="1162" yWindow="731" count="11">
    <dataValidation allowBlank="1" showInputMessage="1" showErrorMessage="1" prompt="Insert the date of vertical observations" sqref="K11:K32" xr:uid="{00000000-0002-0000-0000-000000000000}"/>
    <dataValidation allowBlank="1" showInputMessage="1" showErrorMessage="1" prompt="Insert the date of horizontal observations" sqref="J11:J32" xr:uid="{00000000-0002-0000-0000-000001000000}"/>
    <dataValidation allowBlank="1" showInputMessage="1" showErrorMessage="1" prompt="Any other comments?" sqref="R11:R32" xr:uid="{00000000-0002-0000-0000-000002000000}"/>
    <dataValidation allowBlank="1" showInputMessage="1" showErrorMessage="1" prompt="This cell is LOCKED" sqref="O11:P32" xr:uid="{00000000-0002-0000-0000-000003000000}"/>
    <dataValidation allowBlank="1" showInputMessage="1" showErrorMessage="1" prompt="Insert observed AHD elevation of PSM being coordinated (optional)" sqref="H11:H32" xr:uid="{00000000-0002-0000-0000-000004000000}"/>
    <dataValidation type="whole" allowBlank="1" showInputMessage="1" showErrorMessage="1" prompt="Insert PSM Map Sheet Number_x000a_eg. 6628" sqref="B11:B32" xr:uid="{00000000-0002-0000-0000-000005000000}">
      <formula1>4141</formula1>
      <formula2>7329</formula2>
    </dataValidation>
    <dataValidation allowBlank="1" showErrorMessage="1" prompt="This cell is LOCKED" sqref="Q11:Q32" xr:uid="{00000000-0002-0000-0000-000006000000}"/>
    <dataValidation type="decimal" allowBlank="1" showInputMessage="1" showErrorMessage="1" error="Invaild Easting" prompt="Insert observed MGA2020 Easting of PSM being coordinated" sqref="F11:F32" xr:uid="{00000000-0002-0000-0000-000007000000}">
      <formula1>143000</formula1>
      <formula2>858000</formula2>
    </dataValidation>
    <dataValidation type="decimal" allowBlank="1" showInputMessage="1" showErrorMessage="1" error="Invalid Northing" prompt="Insert observed MGA2020 Northing of PSM being coordinated" sqref="G11:G32" xr:uid="{00000000-0002-0000-0000-000008000000}">
      <formula1>5730000</formula1>
      <formula2>7400000</formula2>
    </dataValidation>
    <dataValidation type="whole" allowBlank="1" showInputMessage="1" showErrorMessage="1" error="Value cannot contain spaces or symbols" prompt="Insert PSM Number_x000a_eg 662812345" sqref="C11:C32" xr:uid="{00000000-0002-0000-0000-000009000000}">
      <formula1>1</formula1>
      <formula2>999999999</formula2>
    </dataValidation>
    <dataValidation type="decimal" allowBlank="1" showInputMessage="1" showErrorMessage="1" error="Value must be between 0.000 &amp; 0.050m" prompt="For existing coordinated control, enter published Horizontal PU from Survey Database.  If using more than one existing coordinated control, enter highest PU._x000a__x000a_For AUSPOS, enter PU from AUSPOS Report._x000a__x000a_For CORS or PPP, PU will auto-generate_x000a_" sqref="M11:M32" xr:uid="{00000000-0002-0000-0000-00000A000000}">
      <formula1>0</formula1>
      <formula2>0.05</formula2>
    </dataValidation>
  </dataValidations>
  <hyperlinks>
    <hyperlink ref="A6" r:id="rId1" display="Standard for the Australian Survey Control Network Special Publication 1 (SP1) | Intergovernmental Committee on Surveying and Mapping" xr:uid="{00000000-0004-0000-0000-000000000000}"/>
  </hyperlinks>
  <pageMargins left="0.7" right="0.7" top="0.75" bottom="0.75" header="0.3" footer="0.3"/>
  <pageSetup paperSize="9" orientation="portrait" horizontalDpi="300" verticalDpi="300" r:id="rId2"/>
  <extLst>
    <ext xmlns:x14="http://schemas.microsoft.com/office/spreadsheetml/2009/9/main" uri="{CCE6A557-97BC-4b89-ADB6-D9C93CAAB3DF}">
      <x14:dataValidations xmlns:xm="http://schemas.microsoft.com/office/excel/2006/main" xWindow="1162" yWindow="731" count="6">
        <x14:dataValidation type="list" allowBlank="1" showInputMessage="1" showErrorMessage="1" error="Please select your choice from the drop down list" prompt="Select PSM Status by selecting the cell &amp; clicking the arrow" xr:uid="{00000000-0002-0000-0000-00000B000000}">
          <x14:formula1>
            <xm:f>'Drop Down Tables'!$A$49:$A$51</xm:f>
          </x14:formula1>
          <xm:sqref>D11:D32</xm:sqref>
        </x14:dataValidation>
        <x14:dataValidation type="list" allowBlank="1" showInputMessage="1" showErrorMessage="1" error="Please select your choice from the drop down list" prompt="Select Zone by selecting cell &amp; clicking the arrow" xr:uid="{00000000-0002-0000-0000-00000C000000}">
          <x14:formula1>
            <xm:f>'Drop Down Tables'!$A$55:$A$57</xm:f>
          </x14:formula1>
          <xm:sqref>I11:I32</xm:sqref>
        </x14:dataValidation>
        <x14:dataValidation type="list" allowBlank="1" showInputMessage="1" showErrorMessage="1" xr:uid="{00000000-0002-0000-0000-00000D000000}">
          <x14:formula1>
            <xm:f>'Drop Down Tables'!$A$23:$A$23</xm:f>
          </x14:formula1>
          <xm:sqref>M33:N36</xm:sqref>
        </x14:dataValidation>
        <x14:dataValidation type="list" allowBlank="1" showInputMessage="1" showErrorMessage="1" error="Please select your choice from the drop down list" prompt="Select Mark Type by selecting the cell &amp; clicking the arrow" xr:uid="{00000000-0002-0000-0000-00000E000000}">
          <x14:formula1>
            <xm:f>'Drop Down Tables'!$F$33:$F$37</xm:f>
          </x14:formula1>
          <xm:sqref>E11:E32</xm:sqref>
        </x14:dataValidation>
        <x14:dataValidation type="list" allowBlank="1" showInputMessage="1" showErrorMessage="1" error="Please select your choice from the drop down list" prompt="Select method of primary control by selecting the cell &amp; clicking the arrow" xr:uid="{00000000-0002-0000-0000-00000F000000}">
          <x14:formula1>
            <xm:f>'Drop Down Tables'!$F$26:$F$30</xm:f>
          </x14:formula1>
          <xm:sqref>L11:L32</xm:sqref>
        </x14:dataValidation>
        <x14:dataValidation type="list" allowBlank="1" showInputMessage="1" showErrorMessage="1" error="Please select your choice from the drop down list" prompt="Select the method for coordination of PSMs by selecting the cell &amp; clicking the arrow" xr:uid="{00000000-0002-0000-0000-000010000000}">
          <x14:formula1>
            <xm:f>'Drop Down Tables'!$F$2:$F$12</xm:f>
          </x14:formula1>
          <xm:sqref>N11:N32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54"/>
  <sheetViews>
    <sheetView workbookViewId="0">
      <selection activeCell="R9" sqref="R9"/>
    </sheetView>
  </sheetViews>
  <sheetFormatPr defaultColWidth="8.81640625" defaultRowHeight="14" x14ac:dyDescent="0.3"/>
  <cols>
    <col min="1" max="1" width="4" style="1" customWidth="1"/>
    <col min="2" max="2" width="11" style="1" hidden="1" customWidth="1"/>
    <col min="3" max="3" width="16.1796875" style="1" customWidth="1"/>
    <col min="4" max="4" width="12.7265625" style="1" customWidth="1"/>
    <col min="5" max="5" width="14.26953125" style="1" customWidth="1"/>
    <col min="6" max="6" width="14.1796875" style="1" customWidth="1"/>
    <col min="7" max="7" width="15.7265625" style="1" customWidth="1"/>
    <col min="8" max="8" width="10.7265625" style="1" customWidth="1"/>
    <col min="9" max="9" width="6.453125" style="1" customWidth="1"/>
    <col min="10" max="10" width="16" style="1" customWidth="1"/>
    <col min="11" max="11" width="17.26953125" style="1" bestFit="1" customWidth="1"/>
    <col min="12" max="12" width="22.81640625" style="1" customWidth="1"/>
    <col min="13" max="13" width="15.1796875" style="1" bestFit="1" customWidth="1"/>
    <col min="14" max="14" width="31.1796875" style="1" customWidth="1"/>
    <col min="15" max="15" width="13.54296875" style="1" hidden="1" customWidth="1"/>
    <col min="16" max="16" width="15.81640625" style="1" customWidth="1"/>
    <col min="17" max="17" width="10.26953125" style="1" customWidth="1"/>
    <col min="18" max="18" width="32.7265625" style="1" customWidth="1"/>
    <col min="19" max="16384" width="8.81640625" style="1"/>
  </cols>
  <sheetData>
    <row r="1" spans="1:18" ht="20" x14ac:dyDescent="0.4">
      <c r="B1" s="177" t="s">
        <v>91</v>
      </c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</row>
    <row r="2" spans="1:18" ht="27.5" x14ac:dyDescent="0.55000000000000004">
      <c r="B2" s="7" t="s">
        <v>89</v>
      </c>
      <c r="D2" s="7"/>
      <c r="E2" s="7"/>
    </row>
    <row r="3" spans="1:18" ht="14.5" x14ac:dyDescent="0.35">
      <c r="B3" s="20"/>
      <c r="D3" s="20"/>
      <c r="E3" s="20"/>
      <c r="F3" s="13"/>
      <c r="G3" s="13"/>
      <c r="H3" s="13"/>
      <c r="I3" s="13"/>
      <c r="J3" s="13"/>
      <c r="L3" s="13"/>
      <c r="M3" s="13"/>
      <c r="N3" s="13"/>
    </row>
    <row r="4" spans="1:18" s="58" customFormat="1" ht="15.75" customHeight="1" x14ac:dyDescent="0.35">
      <c r="A4" s="176"/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59"/>
    </row>
    <row r="5" spans="1:18" ht="17.25" customHeight="1" x14ac:dyDescent="0.3">
      <c r="C5" s="87"/>
      <c r="D5" s="87"/>
      <c r="E5" s="87"/>
      <c r="F5" s="87"/>
      <c r="G5" s="87"/>
      <c r="H5" s="15"/>
      <c r="I5" s="15"/>
      <c r="J5" s="15"/>
      <c r="L5" s="87"/>
      <c r="M5" s="87"/>
      <c r="N5" s="16"/>
    </row>
    <row r="6" spans="1:18" ht="27.5" x14ac:dyDescent="0.55000000000000004">
      <c r="B6" s="1" t="s">
        <v>90</v>
      </c>
      <c r="C6" s="34"/>
      <c r="D6" s="34"/>
      <c r="E6" s="34"/>
      <c r="F6" s="13"/>
      <c r="G6" s="13"/>
      <c r="H6" s="13"/>
      <c r="I6" s="13"/>
      <c r="J6" s="13"/>
      <c r="L6" s="13"/>
      <c r="M6" s="13"/>
      <c r="N6" s="13"/>
      <c r="O6" s="13"/>
      <c r="P6" s="13"/>
    </row>
    <row r="7" spans="1:18" ht="18.649999999999999" customHeight="1" x14ac:dyDescent="0.3"/>
    <row r="8" spans="1:18" s="5" customFormat="1" ht="67.5" customHeight="1" x14ac:dyDescent="0.35">
      <c r="B8" s="86" t="s">
        <v>55</v>
      </c>
      <c r="C8" s="86" t="s">
        <v>56</v>
      </c>
      <c r="D8" s="86" t="s">
        <v>34</v>
      </c>
      <c r="E8" s="86" t="s">
        <v>73</v>
      </c>
      <c r="F8" s="86" t="s">
        <v>30</v>
      </c>
      <c r="G8" s="86" t="s">
        <v>31</v>
      </c>
      <c r="H8" s="86" t="s">
        <v>57</v>
      </c>
      <c r="I8" s="12" t="s">
        <v>0</v>
      </c>
      <c r="J8" s="86" t="s">
        <v>77</v>
      </c>
      <c r="K8" s="86" t="s">
        <v>78</v>
      </c>
      <c r="L8" s="86" t="s">
        <v>13</v>
      </c>
      <c r="M8" s="86" t="s">
        <v>63</v>
      </c>
      <c r="N8" s="88" t="s">
        <v>92</v>
      </c>
      <c r="O8" s="86" t="s">
        <v>23</v>
      </c>
      <c r="P8" s="86" t="s">
        <v>10</v>
      </c>
      <c r="Q8" s="86" t="s">
        <v>88</v>
      </c>
      <c r="R8" s="86" t="s">
        <v>28</v>
      </c>
    </row>
    <row r="9" spans="1:18" x14ac:dyDescent="0.3">
      <c r="A9" s="63"/>
      <c r="B9" s="40"/>
      <c r="C9" s="40"/>
      <c r="D9" s="55"/>
      <c r="E9" s="55"/>
      <c r="F9" s="52"/>
      <c r="G9" s="53"/>
      <c r="H9" s="40"/>
      <c r="I9" s="40"/>
      <c r="J9" s="43"/>
      <c r="K9" s="43"/>
      <c r="L9" s="55"/>
      <c r="M9" s="52"/>
      <c r="N9" s="55"/>
      <c r="O9" s="17" t="str">
        <f>IF(N9="","",VLOOKUP(N9,'Drop Down Tables'!D$2:E$12,2, ))</f>
        <v/>
      </c>
      <c r="P9" s="18"/>
      <c r="Q9" s="38" t="str">
        <f t="shared" ref="Q9:Q19" si="0">IF(AND(M9="",O9=""),"",SQRT(M9^2+O9^2))</f>
        <v/>
      </c>
      <c r="R9" s="47"/>
    </row>
    <row r="10" spans="1:18" x14ac:dyDescent="0.3">
      <c r="A10" s="63"/>
      <c r="B10" s="40"/>
      <c r="C10" s="40"/>
      <c r="D10" s="55"/>
      <c r="E10" s="55"/>
      <c r="F10" s="52"/>
      <c r="G10" s="53"/>
      <c r="H10" s="40"/>
      <c r="I10" s="40"/>
      <c r="J10" s="43"/>
      <c r="K10" s="43"/>
      <c r="L10" s="55"/>
      <c r="M10" s="52"/>
      <c r="N10" s="55"/>
      <c r="O10" s="17" t="str">
        <f>IF(N10="","",VLOOKUP(N10,'Drop Down Tables'!D$2:E$12,2, ))</f>
        <v/>
      </c>
      <c r="P10" s="18"/>
      <c r="Q10" s="38" t="str">
        <f t="shared" si="0"/>
        <v/>
      </c>
      <c r="R10" s="47"/>
    </row>
    <row r="11" spans="1:18" x14ac:dyDescent="0.3">
      <c r="A11" s="63"/>
      <c r="B11" s="40"/>
      <c r="C11" s="40"/>
      <c r="D11" s="55"/>
      <c r="E11" s="55"/>
      <c r="F11" s="52"/>
      <c r="G11" s="53"/>
      <c r="H11" s="40"/>
      <c r="I11" s="40"/>
      <c r="J11" s="43"/>
      <c r="K11" s="43"/>
      <c r="L11" s="55"/>
      <c r="M11" s="52"/>
      <c r="N11" s="55"/>
      <c r="O11" s="17" t="str">
        <f>IF(N11="","",VLOOKUP(N11,'Drop Down Tables'!D$2:E$12,2, ))</f>
        <v/>
      </c>
      <c r="P11" s="18"/>
      <c r="Q11" s="38" t="str">
        <f t="shared" si="0"/>
        <v/>
      </c>
      <c r="R11" s="47"/>
    </row>
    <row r="12" spans="1:18" x14ac:dyDescent="0.3">
      <c r="A12" s="63"/>
      <c r="B12" s="40"/>
      <c r="C12" s="40"/>
      <c r="D12" s="55"/>
      <c r="E12" s="55"/>
      <c r="F12" s="52"/>
      <c r="G12" s="53"/>
      <c r="H12" s="40"/>
      <c r="I12" s="40"/>
      <c r="J12" s="43"/>
      <c r="K12" s="43"/>
      <c r="L12" s="55"/>
      <c r="M12" s="52"/>
      <c r="N12" s="55"/>
      <c r="O12" s="17" t="str">
        <f>IF(N12="","",VLOOKUP(N12,'Drop Down Tables'!D$2:E$12,2, ))</f>
        <v/>
      </c>
      <c r="P12" s="18"/>
      <c r="Q12" s="38" t="str">
        <f t="shared" si="0"/>
        <v/>
      </c>
      <c r="R12" s="47"/>
    </row>
    <row r="13" spans="1:18" x14ac:dyDescent="0.3">
      <c r="A13" s="63"/>
      <c r="B13" s="40"/>
      <c r="C13" s="40"/>
      <c r="D13" s="55"/>
      <c r="E13" s="55"/>
      <c r="F13" s="52"/>
      <c r="G13" s="53"/>
      <c r="H13" s="40"/>
      <c r="I13" s="40"/>
      <c r="J13" s="43"/>
      <c r="K13" s="43"/>
      <c r="L13" s="55"/>
      <c r="M13" s="52"/>
      <c r="N13" s="55"/>
      <c r="O13" s="17" t="str">
        <f>IF(N13="","",VLOOKUP(N13,'Drop Down Tables'!D$2:E$12,2, ))</f>
        <v/>
      </c>
      <c r="P13" s="18"/>
      <c r="Q13" s="38" t="str">
        <f t="shared" si="0"/>
        <v/>
      </c>
      <c r="R13" s="47"/>
    </row>
    <row r="14" spans="1:18" x14ac:dyDescent="0.3">
      <c r="A14" s="63"/>
      <c r="B14" s="40"/>
      <c r="C14" s="40"/>
      <c r="D14" s="55"/>
      <c r="E14" s="55"/>
      <c r="F14" s="52"/>
      <c r="G14" s="53"/>
      <c r="H14" s="40"/>
      <c r="I14" s="40"/>
      <c r="J14" s="43"/>
      <c r="K14" s="43"/>
      <c r="L14" s="55"/>
      <c r="M14" s="52"/>
      <c r="N14" s="55"/>
      <c r="O14" s="17" t="str">
        <f>IF(N14="","",VLOOKUP(N14,'Drop Down Tables'!D$2:E$12,2, ))</f>
        <v/>
      </c>
      <c r="P14" s="18"/>
      <c r="Q14" s="38" t="str">
        <f t="shared" si="0"/>
        <v/>
      </c>
      <c r="R14" s="47"/>
    </row>
    <row r="15" spans="1:18" x14ac:dyDescent="0.3">
      <c r="A15" s="63"/>
      <c r="B15" s="40"/>
      <c r="C15" s="40"/>
      <c r="D15" s="55"/>
      <c r="E15" s="55"/>
      <c r="F15" s="52"/>
      <c r="G15" s="53"/>
      <c r="H15" s="40"/>
      <c r="I15" s="40"/>
      <c r="J15" s="43"/>
      <c r="K15" s="43"/>
      <c r="L15" s="55"/>
      <c r="M15" s="52"/>
      <c r="N15" s="55"/>
      <c r="O15" s="17" t="str">
        <f>IF(N15="","",VLOOKUP(N15,'Drop Down Tables'!D$2:E$12,2, ))</f>
        <v/>
      </c>
      <c r="P15" s="18"/>
      <c r="Q15" s="38" t="str">
        <f t="shared" si="0"/>
        <v/>
      </c>
      <c r="R15" s="47"/>
    </row>
    <row r="16" spans="1:18" x14ac:dyDescent="0.3">
      <c r="A16" s="63"/>
      <c r="B16" s="40"/>
      <c r="C16" s="40"/>
      <c r="D16" s="55"/>
      <c r="E16" s="55"/>
      <c r="F16" s="52"/>
      <c r="G16" s="53"/>
      <c r="H16" s="40"/>
      <c r="I16" s="40"/>
      <c r="J16" s="43"/>
      <c r="K16" s="43"/>
      <c r="L16" s="55"/>
      <c r="M16" s="52"/>
      <c r="N16" s="55"/>
      <c r="O16" s="17" t="str">
        <f>IF(N16="","",VLOOKUP(N16,'Drop Down Tables'!D$2:E$12,2, ))</f>
        <v/>
      </c>
      <c r="P16" s="18"/>
      <c r="Q16" s="38" t="str">
        <f t="shared" si="0"/>
        <v/>
      </c>
      <c r="R16" s="47"/>
    </row>
    <row r="17" spans="1:18" x14ac:dyDescent="0.3">
      <c r="A17" s="63"/>
      <c r="B17" s="40"/>
      <c r="C17" s="40"/>
      <c r="D17" s="55"/>
      <c r="E17" s="55"/>
      <c r="F17" s="52"/>
      <c r="G17" s="53"/>
      <c r="H17" s="40"/>
      <c r="I17" s="40"/>
      <c r="J17" s="43"/>
      <c r="K17" s="43"/>
      <c r="L17" s="55"/>
      <c r="M17" s="52"/>
      <c r="N17" s="55"/>
      <c r="O17" s="17" t="str">
        <f>IF(N17="","",VLOOKUP(N17,'Drop Down Tables'!D$2:E$12,2, ))</f>
        <v/>
      </c>
      <c r="P17" s="18"/>
      <c r="Q17" s="38" t="str">
        <f t="shared" si="0"/>
        <v/>
      </c>
      <c r="R17" s="47"/>
    </row>
    <row r="18" spans="1:18" x14ac:dyDescent="0.3">
      <c r="A18" s="63"/>
      <c r="B18" s="40"/>
      <c r="C18" s="40"/>
      <c r="D18" s="55"/>
      <c r="E18" s="55"/>
      <c r="F18" s="52"/>
      <c r="G18" s="53"/>
      <c r="H18" s="40"/>
      <c r="I18" s="40"/>
      <c r="J18" s="43"/>
      <c r="K18" s="43"/>
      <c r="L18" s="55"/>
      <c r="M18" s="52"/>
      <c r="N18" s="55"/>
      <c r="O18" s="17" t="str">
        <f>IF(N18="","",VLOOKUP(N18,'Drop Down Tables'!D$2:E$12,2, ))</f>
        <v/>
      </c>
      <c r="P18" s="18"/>
      <c r="Q18" s="38" t="str">
        <f t="shared" si="0"/>
        <v/>
      </c>
      <c r="R18" s="47"/>
    </row>
    <row r="19" spans="1:18" x14ac:dyDescent="0.3">
      <c r="A19" s="63"/>
      <c r="B19" s="40"/>
      <c r="C19" s="40"/>
      <c r="D19" s="55"/>
      <c r="E19" s="55"/>
      <c r="F19" s="52"/>
      <c r="G19" s="53"/>
      <c r="H19" s="40"/>
      <c r="I19" s="40"/>
      <c r="J19" s="43"/>
      <c r="K19" s="43"/>
      <c r="L19" s="55"/>
      <c r="M19" s="52"/>
      <c r="N19" s="55"/>
      <c r="O19" s="17" t="str">
        <f>IF(N19="","",VLOOKUP(N19,'Drop Down Tables'!D$2:E$12,2, ))</f>
        <v/>
      </c>
      <c r="P19" s="18"/>
      <c r="Q19" s="38" t="str">
        <f t="shared" si="0"/>
        <v/>
      </c>
      <c r="R19" s="47"/>
    </row>
    <row r="20" spans="1:18" x14ac:dyDescent="0.3">
      <c r="B20" s="40"/>
      <c r="C20" s="40"/>
      <c r="D20" s="55"/>
      <c r="E20" s="55"/>
      <c r="F20" s="52"/>
      <c r="G20" s="53"/>
      <c r="H20" s="40"/>
      <c r="I20" s="40"/>
      <c r="J20" s="43"/>
      <c r="K20" s="43"/>
      <c r="L20" s="55"/>
      <c r="M20" s="52"/>
      <c r="N20" s="55"/>
      <c r="O20" s="17" t="str">
        <f>IF(N20="","",VLOOKUP(N20,'Drop Down Tables'!D$2:E$12,2, ))</f>
        <v/>
      </c>
      <c r="P20" s="18"/>
      <c r="Q20" s="38" t="str">
        <f>IF(AND(M20="",O20=""),"",SQRT(M20^2+O20^2))</f>
        <v/>
      </c>
      <c r="R20" s="47"/>
    </row>
    <row r="21" spans="1:18" x14ac:dyDescent="0.3">
      <c r="B21" s="40"/>
      <c r="C21" s="40"/>
      <c r="D21" s="55"/>
      <c r="E21" s="55"/>
      <c r="F21" s="52"/>
      <c r="G21" s="53"/>
      <c r="H21" s="40"/>
      <c r="I21" s="40"/>
      <c r="J21" s="43"/>
      <c r="K21" s="43"/>
      <c r="L21" s="55"/>
      <c r="M21" s="52"/>
      <c r="N21" s="55"/>
      <c r="O21" s="17" t="str">
        <f>IF(N21="","",VLOOKUP(N21,'Drop Down Tables'!D$2:E$12,2, ))</f>
        <v/>
      </c>
      <c r="P21" s="18"/>
      <c r="Q21" s="38" t="str">
        <f t="shared" ref="Q21:Q52" si="1">IF(AND(M21="",O21=""),"",SQRT(M21^2+O21^2))</f>
        <v/>
      </c>
      <c r="R21" s="47"/>
    </row>
    <row r="22" spans="1:18" x14ac:dyDescent="0.3">
      <c r="B22" s="40"/>
      <c r="C22" s="40"/>
      <c r="D22" s="55"/>
      <c r="E22" s="55"/>
      <c r="F22" s="52"/>
      <c r="G22" s="53"/>
      <c r="H22" s="40"/>
      <c r="I22" s="40"/>
      <c r="J22" s="43"/>
      <c r="K22" s="43"/>
      <c r="L22" s="55"/>
      <c r="M22" s="52"/>
      <c r="N22" s="55"/>
      <c r="O22" s="17" t="str">
        <f>IF(N22="","",VLOOKUP(N22,'Drop Down Tables'!D$2:E$12,2, ))</f>
        <v/>
      </c>
      <c r="P22" s="18"/>
      <c r="Q22" s="38" t="str">
        <f t="shared" si="1"/>
        <v/>
      </c>
      <c r="R22" s="47"/>
    </row>
    <row r="23" spans="1:18" x14ac:dyDescent="0.3">
      <c r="B23" s="40"/>
      <c r="C23" s="40"/>
      <c r="D23" s="55"/>
      <c r="E23" s="55"/>
      <c r="F23" s="52"/>
      <c r="G23" s="53"/>
      <c r="H23" s="40"/>
      <c r="I23" s="40"/>
      <c r="J23" s="43"/>
      <c r="K23" s="43"/>
      <c r="L23" s="55"/>
      <c r="M23" s="52"/>
      <c r="N23" s="55"/>
      <c r="O23" s="17" t="str">
        <f>IF(N23="","",VLOOKUP(N23,'Drop Down Tables'!D$2:E$12,2, ))</f>
        <v/>
      </c>
      <c r="P23" s="18"/>
      <c r="Q23" s="38" t="str">
        <f t="shared" si="1"/>
        <v/>
      </c>
      <c r="R23" s="47"/>
    </row>
    <row r="24" spans="1:18" x14ac:dyDescent="0.3">
      <c r="B24" s="40"/>
      <c r="C24" s="40"/>
      <c r="D24" s="55"/>
      <c r="E24" s="55"/>
      <c r="F24" s="52"/>
      <c r="G24" s="53"/>
      <c r="H24" s="40"/>
      <c r="I24" s="40"/>
      <c r="J24" s="43"/>
      <c r="K24" s="43"/>
      <c r="L24" s="55"/>
      <c r="M24" s="52"/>
      <c r="N24" s="55"/>
      <c r="O24" s="17" t="str">
        <f>IF(N24="","",VLOOKUP(N24,'Drop Down Tables'!D$2:E$12,2, ))</f>
        <v/>
      </c>
      <c r="P24" s="18"/>
      <c r="Q24" s="38" t="str">
        <f t="shared" si="1"/>
        <v/>
      </c>
      <c r="R24" s="47"/>
    </row>
    <row r="25" spans="1:18" x14ac:dyDescent="0.3">
      <c r="B25" s="40"/>
      <c r="C25" s="40"/>
      <c r="D25" s="55"/>
      <c r="E25" s="55"/>
      <c r="F25" s="52"/>
      <c r="G25" s="53"/>
      <c r="H25" s="40"/>
      <c r="I25" s="40"/>
      <c r="J25" s="43"/>
      <c r="K25" s="43"/>
      <c r="L25" s="55"/>
      <c r="M25" s="52"/>
      <c r="N25" s="55"/>
      <c r="O25" s="17" t="str">
        <f>IF(N25="","",VLOOKUP(N25,'Drop Down Tables'!D$2:E$12,2, ))</f>
        <v/>
      </c>
      <c r="P25" s="18"/>
      <c r="Q25" s="38" t="str">
        <f t="shared" si="1"/>
        <v/>
      </c>
      <c r="R25" s="47"/>
    </row>
    <row r="26" spans="1:18" x14ac:dyDescent="0.3">
      <c r="B26" s="40"/>
      <c r="C26" s="40"/>
      <c r="D26" s="55"/>
      <c r="E26" s="55"/>
      <c r="F26" s="52"/>
      <c r="G26" s="53"/>
      <c r="H26" s="40"/>
      <c r="I26" s="40"/>
      <c r="J26" s="43"/>
      <c r="K26" s="43"/>
      <c r="L26" s="55"/>
      <c r="M26" s="52"/>
      <c r="N26" s="55"/>
      <c r="O26" s="17" t="str">
        <f>IF(N26="","",VLOOKUP(N26,'Drop Down Tables'!D$2:E$12,2, ))</f>
        <v/>
      </c>
      <c r="P26" s="18"/>
      <c r="Q26" s="38" t="str">
        <f t="shared" si="1"/>
        <v/>
      </c>
      <c r="R26" s="47"/>
    </row>
    <row r="27" spans="1:18" x14ac:dyDescent="0.3">
      <c r="B27" s="40"/>
      <c r="C27" s="40"/>
      <c r="D27" s="55"/>
      <c r="E27" s="55"/>
      <c r="F27" s="52"/>
      <c r="G27" s="53"/>
      <c r="H27" s="40"/>
      <c r="I27" s="40"/>
      <c r="J27" s="43"/>
      <c r="K27" s="43"/>
      <c r="L27" s="55"/>
      <c r="M27" s="52"/>
      <c r="N27" s="55"/>
      <c r="O27" s="17" t="str">
        <f>IF(N27="","",VLOOKUP(N27,'Drop Down Tables'!D$2:E$12,2, ))</f>
        <v/>
      </c>
      <c r="P27" s="18"/>
      <c r="Q27" s="38" t="str">
        <f t="shared" si="1"/>
        <v/>
      </c>
      <c r="R27" s="47"/>
    </row>
    <row r="28" spans="1:18" x14ac:dyDescent="0.3">
      <c r="B28" s="40"/>
      <c r="C28" s="40"/>
      <c r="D28" s="55"/>
      <c r="E28" s="55"/>
      <c r="F28" s="52"/>
      <c r="G28" s="53"/>
      <c r="H28" s="40"/>
      <c r="I28" s="40"/>
      <c r="J28" s="43"/>
      <c r="K28" s="43"/>
      <c r="L28" s="55"/>
      <c r="M28" s="52"/>
      <c r="N28" s="55"/>
      <c r="O28" s="17" t="str">
        <f>IF(N28="","",VLOOKUP(N28,'Drop Down Tables'!D$2:E$12,2, ))</f>
        <v/>
      </c>
      <c r="P28" s="18"/>
      <c r="Q28" s="38" t="str">
        <f t="shared" si="1"/>
        <v/>
      </c>
      <c r="R28" s="47"/>
    </row>
    <row r="29" spans="1:18" x14ac:dyDescent="0.3">
      <c r="B29" s="40"/>
      <c r="C29" s="40"/>
      <c r="D29" s="55"/>
      <c r="E29" s="55"/>
      <c r="F29" s="52"/>
      <c r="G29" s="53"/>
      <c r="H29" s="40"/>
      <c r="I29" s="40"/>
      <c r="J29" s="43"/>
      <c r="K29" s="43"/>
      <c r="L29" s="55"/>
      <c r="M29" s="52"/>
      <c r="N29" s="55"/>
      <c r="O29" s="17" t="str">
        <f>IF(N29="","",VLOOKUP(N29,'Drop Down Tables'!D$2:E$12,2, ))</f>
        <v/>
      </c>
      <c r="P29" s="18"/>
      <c r="Q29" s="38" t="str">
        <f t="shared" si="1"/>
        <v/>
      </c>
      <c r="R29" s="47"/>
    </row>
    <row r="30" spans="1:18" x14ac:dyDescent="0.3">
      <c r="B30" s="40"/>
      <c r="C30" s="40"/>
      <c r="D30" s="55"/>
      <c r="E30" s="55"/>
      <c r="F30" s="52"/>
      <c r="G30" s="53"/>
      <c r="H30" s="40"/>
      <c r="I30" s="40"/>
      <c r="J30" s="43"/>
      <c r="K30" s="43"/>
      <c r="L30" s="55"/>
      <c r="M30" s="52"/>
      <c r="N30" s="55"/>
      <c r="O30" s="17" t="str">
        <f>IF(N30="","",VLOOKUP(N30,'Drop Down Tables'!D$2:E$12,2, ))</f>
        <v/>
      </c>
      <c r="P30" s="18"/>
      <c r="Q30" s="38" t="str">
        <f t="shared" si="1"/>
        <v/>
      </c>
      <c r="R30" s="47"/>
    </row>
    <row r="31" spans="1:18" x14ac:dyDescent="0.3">
      <c r="A31" s="63"/>
      <c r="B31" s="40"/>
      <c r="C31" s="40"/>
      <c r="D31" s="55"/>
      <c r="E31" s="55"/>
      <c r="F31" s="52"/>
      <c r="G31" s="53"/>
      <c r="H31" s="40"/>
      <c r="I31" s="40"/>
      <c r="J31" s="43"/>
      <c r="K31" s="43"/>
      <c r="L31" s="55"/>
      <c r="M31" s="52"/>
      <c r="N31" s="55"/>
      <c r="O31" s="17" t="str">
        <f>IF(N31="","",VLOOKUP(N31,'Drop Down Tables'!D$2:E$12,2, ))</f>
        <v/>
      </c>
      <c r="P31" s="18"/>
      <c r="Q31" s="38" t="str">
        <f t="shared" si="1"/>
        <v/>
      </c>
      <c r="R31" s="47"/>
    </row>
    <row r="32" spans="1:18" x14ac:dyDescent="0.3">
      <c r="A32" s="63"/>
      <c r="B32" s="40"/>
      <c r="C32" s="40"/>
      <c r="D32" s="55"/>
      <c r="E32" s="55"/>
      <c r="F32" s="52"/>
      <c r="G32" s="53"/>
      <c r="H32" s="40"/>
      <c r="I32" s="40"/>
      <c r="J32" s="43"/>
      <c r="K32" s="43"/>
      <c r="L32" s="55"/>
      <c r="M32" s="52"/>
      <c r="N32" s="55"/>
      <c r="O32" s="17" t="str">
        <f>IF(N32="","",VLOOKUP(N32,'Drop Down Tables'!D$2:E$12,2, ))</f>
        <v/>
      </c>
      <c r="P32" s="18"/>
      <c r="Q32" s="38" t="str">
        <f t="shared" si="1"/>
        <v/>
      </c>
      <c r="R32" s="47"/>
    </row>
    <row r="33" spans="1:18" x14ac:dyDescent="0.3">
      <c r="A33" s="63"/>
      <c r="B33" s="40"/>
      <c r="C33" s="40"/>
      <c r="D33" s="55"/>
      <c r="E33" s="55"/>
      <c r="F33" s="52"/>
      <c r="G33" s="53"/>
      <c r="H33" s="40"/>
      <c r="I33" s="40"/>
      <c r="J33" s="43"/>
      <c r="K33" s="43"/>
      <c r="L33" s="55"/>
      <c r="M33" s="52"/>
      <c r="N33" s="55"/>
      <c r="O33" s="17" t="str">
        <f>IF(N33="","",VLOOKUP(N33,'Drop Down Tables'!D$2:E$12,2, ))</f>
        <v/>
      </c>
      <c r="P33" s="18"/>
      <c r="Q33" s="38" t="str">
        <f t="shared" si="1"/>
        <v/>
      </c>
      <c r="R33" s="47"/>
    </row>
    <row r="34" spans="1:18" x14ac:dyDescent="0.3">
      <c r="A34" s="63"/>
      <c r="B34" s="40"/>
      <c r="C34" s="40"/>
      <c r="D34" s="55"/>
      <c r="E34" s="55"/>
      <c r="F34" s="52"/>
      <c r="G34" s="53"/>
      <c r="H34" s="40"/>
      <c r="I34" s="40"/>
      <c r="J34" s="43"/>
      <c r="K34" s="43"/>
      <c r="L34" s="55"/>
      <c r="M34" s="52"/>
      <c r="N34" s="55"/>
      <c r="O34" s="17" t="str">
        <f>IF(N34="","",VLOOKUP(N34,'Drop Down Tables'!D$2:E$12,2, ))</f>
        <v/>
      </c>
      <c r="P34" s="18"/>
      <c r="Q34" s="38" t="str">
        <f t="shared" si="1"/>
        <v/>
      </c>
      <c r="R34" s="47"/>
    </row>
    <row r="35" spans="1:18" x14ac:dyDescent="0.3">
      <c r="A35" s="63"/>
      <c r="B35" s="40"/>
      <c r="C35" s="40"/>
      <c r="D35" s="55"/>
      <c r="E35" s="55"/>
      <c r="F35" s="52"/>
      <c r="G35" s="53"/>
      <c r="H35" s="40"/>
      <c r="I35" s="40"/>
      <c r="J35" s="43"/>
      <c r="K35" s="43"/>
      <c r="L35" s="55"/>
      <c r="M35" s="52"/>
      <c r="N35" s="55"/>
      <c r="O35" s="17" t="str">
        <f>IF(N35="","",VLOOKUP(N35,'Drop Down Tables'!D$2:E$12,2, ))</f>
        <v/>
      </c>
      <c r="P35" s="18"/>
      <c r="Q35" s="38" t="str">
        <f t="shared" si="1"/>
        <v/>
      </c>
      <c r="R35" s="47"/>
    </row>
    <row r="36" spans="1:18" x14ac:dyDescent="0.3">
      <c r="A36" s="63"/>
      <c r="B36" s="40"/>
      <c r="C36" s="40"/>
      <c r="D36" s="55"/>
      <c r="E36" s="55"/>
      <c r="F36" s="52"/>
      <c r="G36" s="53"/>
      <c r="H36" s="40"/>
      <c r="I36" s="40"/>
      <c r="J36" s="43"/>
      <c r="K36" s="43"/>
      <c r="L36" s="55"/>
      <c r="M36" s="52"/>
      <c r="N36" s="55"/>
      <c r="O36" s="17" t="str">
        <f>IF(N36="","",VLOOKUP(N36,'Drop Down Tables'!D$2:E$12,2, ))</f>
        <v/>
      </c>
      <c r="P36" s="18"/>
      <c r="Q36" s="38" t="str">
        <f t="shared" si="1"/>
        <v/>
      </c>
      <c r="R36" s="47"/>
    </row>
    <row r="37" spans="1:18" x14ac:dyDescent="0.3">
      <c r="A37" s="63"/>
      <c r="B37" s="40"/>
      <c r="C37" s="40"/>
      <c r="D37" s="55"/>
      <c r="E37" s="55"/>
      <c r="F37" s="52"/>
      <c r="G37" s="53"/>
      <c r="H37" s="40"/>
      <c r="I37" s="40"/>
      <c r="J37" s="43"/>
      <c r="K37" s="43"/>
      <c r="L37" s="55"/>
      <c r="M37" s="52"/>
      <c r="N37" s="55"/>
      <c r="O37" s="17" t="str">
        <f>IF(N37="","",VLOOKUP(N37,'Drop Down Tables'!D$2:E$12,2, ))</f>
        <v/>
      </c>
      <c r="P37" s="18"/>
      <c r="Q37" s="38" t="str">
        <f t="shared" si="1"/>
        <v/>
      </c>
      <c r="R37" s="47"/>
    </row>
    <row r="38" spans="1:18" x14ac:dyDescent="0.3">
      <c r="A38" s="63"/>
      <c r="B38" s="40"/>
      <c r="C38" s="40"/>
      <c r="D38" s="55"/>
      <c r="E38" s="55"/>
      <c r="F38" s="52"/>
      <c r="G38" s="53"/>
      <c r="H38" s="40"/>
      <c r="I38" s="40"/>
      <c r="J38" s="43"/>
      <c r="K38" s="43"/>
      <c r="L38" s="55"/>
      <c r="M38" s="52"/>
      <c r="N38" s="55"/>
      <c r="O38" s="17" t="str">
        <f>IF(N38="","",VLOOKUP(N38,'Drop Down Tables'!D$2:E$12,2, ))</f>
        <v/>
      </c>
      <c r="P38" s="18"/>
      <c r="Q38" s="38" t="str">
        <f t="shared" si="1"/>
        <v/>
      </c>
      <c r="R38" s="47"/>
    </row>
    <row r="39" spans="1:18" x14ac:dyDescent="0.3">
      <c r="A39" s="63"/>
      <c r="B39" s="40"/>
      <c r="C39" s="40"/>
      <c r="D39" s="55"/>
      <c r="E39" s="55"/>
      <c r="F39" s="52"/>
      <c r="G39" s="53"/>
      <c r="H39" s="40"/>
      <c r="I39" s="40"/>
      <c r="J39" s="43"/>
      <c r="K39" s="43"/>
      <c r="L39" s="55"/>
      <c r="M39" s="52"/>
      <c r="N39" s="55"/>
      <c r="O39" s="17" t="str">
        <f>IF(N39="","",VLOOKUP(N39,'Drop Down Tables'!D$2:E$12,2, ))</f>
        <v/>
      </c>
      <c r="P39" s="18"/>
      <c r="Q39" s="38" t="str">
        <f t="shared" si="1"/>
        <v/>
      </c>
      <c r="R39" s="47"/>
    </row>
    <row r="40" spans="1:18" x14ac:dyDescent="0.3">
      <c r="A40" s="63"/>
      <c r="B40" s="40"/>
      <c r="C40" s="40"/>
      <c r="D40" s="55"/>
      <c r="E40" s="55"/>
      <c r="F40" s="52"/>
      <c r="G40" s="53"/>
      <c r="H40" s="40"/>
      <c r="I40" s="40"/>
      <c r="J40" s="43"/>
      <c r="K40" s="43"/>
      <c r="L40" s="55"/>
      <c r="M40" s="52"/>
      <c r="N40" s="55"/>
      <c r="O40" s="17" t="str">
        <f>IF(N40="","",VLOOKUP(N40,'Drop Down Tables'!D$2:E$12,2, ))</f>
        <v/>
      </c>
      <c r="P40" s="18"/>
      <c r="Q40" s="38" t="str">
        <f t="shared" si="1"/>
        <v/>
      </c>
      <c r="R40" s="47"/>
    </row>
    <row r="41" spans="1:18" x14ac:dyDescent="0.3">
      <c r="A41" s="63"/>
      <c r="B41" s="40"/>
      <c r="C41" s="40"/>
      <c r="D41" s="55"/>
      <c r="E41" s="55"/>
      <c r="F41" s="52"/>
      <c r="G41" s="53"/>
      <c r="H41" s="40"/>
      <c r="I41" s="40"/>
      <c r="J41" s="43"/>
      <c r="K41" s="43"/>
      <c r="L41" s="55"/>
      <c r="M41" s="52"/>
      <c r="N41" s="55"/>
      <c r="O41" s="17" t="str">
        <f>IF(N41="","",VLOOKUP(N41,'Drop Down Tables'!D$2:E$12,2, ))</f>
        <v/>
      </c>
      <c r="P41" s="18"/>
      <c r="Q41" s="38" t="str">
        <f t="shared" si="1"/>
        <v/>
      </c>
      <c r="R41" s="47"/>
    </row>
    <row r="42" spans="1:18" x14ac:dyDescent="0.3">
      <c r="A42" s="63"/>
      <c r="B42" s="40"/>
      <c r="C42" s="40"/>
      <c r="D42" s="55"/>
      <c r="E42" s="55"/>
      <c r="F42" s="52"/>
      <c r="G42" s="53"/>
      <c r="H42" s="40"/>
      <c r="I42" s="40"/>
      <c r="J42" s="43"/>
      <c r="K42" s="43"/>
      <c r="L42" s="55"/>
      <c r="M42" s="52"/>
      <c r="N42" s="55"/>
      <c r="O42" s="17" t="str">
        <f>IF(N42="","",VLOOKUP(N42,'Drop Down Tables'!D$2:E$12,2, ))</f>
        <v/>
      </c>
      <c r="P42" s="18"/>
      <c r="Q42" s="38" t="str">
        <f t="shared" si="1"/>
        <v/>
      </c>
      <c r="R42" s="47"/>
    </row>
    <row r="43" spans="1:18" x14ac:dyDescent="0.3">
      <c r="A43" s="63"/>
      <c r="B43" s="40"/>
      <c r="C43" s="40"/>
      <c r="D43" s="55"/>
      <c r="E43" s="55"/>
      <c r="F43" s="52"/>
      <c r="G43" s="53"/>
      <c r="H43" s="40"/>
      <c r="I43" s="40"/>
      <c r="J43" s="43"/>
      <c r="K43" s="43"/>
      <c r="L43" s="55"/>
      <c r="M43" s="52"/>
      <c r="N43" s="55"/>
      <c r="O43" s="17" t="str">
        <f>IF(N43="","",VLOOKUP(N43,'Drop Down Tables'!D$2:E$12,2, ))</f>
        <v/>
      </c>
      <c r="P43" s="18"/>
      <c r="Q43" s="38" t="str">
        <f t="shared" si="1"/>
        <v/>
      </c>
      <c r="R43" s="47"/>
    </row>
    <row r="44" spans="1:18" x14ac:dyDescent="0.3">
      <c r="A44" s="63"/>
      <c r="B44" s="40"/>
      <c r="C44" s="40"/>
      <c r="D44" s="55"/>
      <c r="E44" s="55"/>
      <c r="F44" s="52"/>
      <c r="G44" s="53"/>
      <c r="H44" s="40"/>
      <c r="I44" s="40"/>
      <c r="J44" s="43"/>
      <c r="K44" s="43"/>
      <c r="L44" s="55"/>
      <c r="M44" s="52"/>
      <c r="N44" s="55"/>
      <c r="O44" s="17" t="str">
        <f>IF(N44="","",VLOOKUP(N44,'Drop Down Tables'!D$2:E$12,2, ))</f>
        <v/>
      </c>
      <c r="P44" s="18"/>
      <c r="Q44" s="38" t="str">
        <f t="shared" si="1"/>
        <v/>
      </c>
      <c r="R44" s="47"/>
    </row>
    <row r="45" spans="1:18" x14ac:dyDescent="0.3">
      <c r="A45" s="63"/>
      <c r="B45" s="40"/>
      <c r="C45" s="40"/>
      <c r="D45" s="55"/>
      <c r="E45" s="55"/>
      <c r="F45" s="52"/>
      <c r="G45" s="53"/>
      <c r="H45" s="40"/>
      <c r="I45" s="40"/>
      <c r="J45" s="43"/>
      <c r="K45" s="43"/>
      <c r="L45" s="55"/>
      <c r="M45" s="52"/>
      <c r="N45" s="55"/>
      <c r="O45" s="17" t="str">
        <f>IF(N45="","",VLOOKUP(N45,'Drop Down Tables'!D$2:E$12,2, ))</f>
        <v/>
      </c>
      <c r="P45" s="18"/>
      <c r="Q45" s="38" t="str">
        <f t="shared" si="1"/>
        <v/>
      </c>
      <c r="R45" s="47"/>
    </row>
    <row r="46" spans="1:18" x14ac:dyDescent="0.3">
      <c r="A46" s="63"/>
      <c r="B46" s="40"/>
      <c r="C46" s="40"/>
      <c r="D46" s="55"/>
      <c r="E46" s="55"/>
      <c r="F46" s="52"/>
      <c r="G46" s="53"/>
      <c r="H46" s="40"/>
      <c r="I46" s="40"/>
      <c r="J46" s="43"/>
      <c r="K46" s="43"/>
      <c r="L46" s="55"/>
      <c r="M46" s="52"/>
      <c r="N46" s="55"/>
      <c r="O46" s="17" t="str">
        <f>IF(N46="","",VLOOKUP(N46,'Drop Down Tables'!D$2:E$12,2, ))</f>
        <v/>
      </c>
      <c r="P46" s="18"/>
      <c r="Q46" s="38" t="str">
        <f t="shared" si="1"/>
        <v/>
      </c>
      <c r="R46" s="47"/>
    </row>
    <row r="47" spans="1:18" x14ac:dyDescent="0.3">
      <c r="A47" s="63"/>
      <c r="B47" s="40"/>
      <c r="C47" s="40"/>
      <c r="D47" s="55"/>
      <c r="E47" s="55"/>
      <c r="F47" s="52"/>
      <c r="G47" s="53"/>
      <c r="H47" s="40"/>
      <c r="I47" s="40"/>
      <c r="J47" s="43"/>
      <c r="K47" s="43"/>
      <c r="L47" s="55"/>
      <c r="M47" s="52"/>
      <c r="N47" s="55"/>
      <c r="O47" s="17" t="str">
        <f>IF(N47="","",VLOOKUP(N47,'Drop Down Tables'!D$2:E$12,2, ))</f>
        <v/>
      </c>
      <c r="P47" s="18"/>
      <c r="Q47" s="38" t="str">
        <f t="shared" si="1"/>
        <v/>
      </c>
      <c r="R47" s="47"/>
    </row>
    <row r="48" spans="1:18" x14ac:dyDescent="0.3">
      <c r="A48" s="63"/>
      <c r="B48" s="40"/>
      <c r="C48" s="40"/>
      <c r="D48" s="55"/>
      <c r="E48" s="55"/>
      <c r="F48" s="52"/>
      <c r="G48" s="53"/>
      <c r="H48" s="40"/>
      <c r="I48" s="40"/>
      <c r="J48" s="43"/>
      <c r="K48" s="43"/>
      <c r="L48" s="55"/>
      <c r="M48" s="52"/>
      <c r="N48" s="55"/>
      <c r="O48" s="17" t="str">
        <f>IF(N48="","",VLOOKUP(N48,'Drop Down Tables'!D$2:E$12,2, ))</f>
        <v/>
      </c>
      <c r="P48" s="18"/>
      <c r="Q48" s="38" t="str">
        <f t="shared" si="1"/>
        <v/>
      </c>
      <c r="R48" s="47"/>
    </row>
    <row r="49" spans="1:18" x14ac:dyDescent="0.3">
      <c r="A49" s="63"/>
      <c r="B49" s="40"/>
      <c r="C49" s="40"/>
      <c r="D49" s="55"/>
      <c r="E49" s="55"/>
      <c r="F49" s="52"/>
      <c r="G49" s="53"/>
      <c r="H49" s="40"/>
      <c r="I49" s="40"/>
      <c r="J49" s="43"/>
      <c r="K49" s="43"/>
      <c r="L49" s="55"/>
      <c r="M49" s="52"/>
      <c r="N49" s="55"/>
      <c r="O49" s="17" t="str">
        <f>IF(N49="","",VLOOKUP(N49,'Drop Down Tables'!D$2:E$12,2, ))</f>
        <v/>
      </c>
      <c r="P49" s="18"/>
      <c r="Q49" s="38" t="str">
        <f t="shared" si="1"/>
        <v/>
      </c>
      <c r="R49" s="47"/>
    </row>
    <row r="50" spans="1:18" x14ac:dyDescent="0.3">
      <c r="A50" s="63"/>
      <c r="B50" s="40"/>
      <c r="C50" s="40"/>
      <c r="D50" s="55"/>
      <c r="E50" s="55"/>
      <c r="F50" s="52"/>
      <c r="G50" s="53"/>
      <c r="H50" s="40"/>
      <c r="I50" s="40"/>
      <c r="J50" s="43"/>
      <c r="K50" s="43"/>
      <c r="L50" s="55"/>
      <c r="M50" s="52"/>
      <c r="N50" s="55"/>
      <c r="O50" s="17" t="str">
        <f>IF(N50="","",VLOOKUP(N50,'Drop Down Tables'!D$2:E$12,2, ))</f>
        <v/>
      </c>
      <c r="P50" s="18"/>
      <c r="Q50" s="38" t="str">
        <f t="shared" si="1"/>
        <v/>
      </c>
      <c r="R50" s="47"/>
    </row>
    <row r="51" spans="1:18" x14ac:dyDescent="0.3">
      <c r="A51" s="63"/>
      <c r="B51" s="40"/>
      <c r="C51" s="40"/>
      <c r="D51" s="55"/>
      <c r="E51" s="55"/>
      <c r="F51" s="52"/>
      <c r="G51" s="53"/>
      <c r="H51" s="40"/>
      <c r="I51" s="40"/>
      <c r="J51" s="43"/>
      <c r="K51" s="43"/>
      <c r="L51" s="55"/>
      <c r="M51" s="52"/>
      <c r="N51" s="55"/>
      <c r="O51" s="17" t="str">
        <f>IF(N51="","",VLOOKUP(N51,'Drop Down Tables'!D$2:E$12,2, ))</f>
        <v/>
      </c>
      <c r="P51" s="18"/>
      <c r="Q51" s="38" t="str">
        <f t="shared" si="1"/>
        <v/>
      </c>
      <c r="R51" s="47"/>
    </row>
    <row r="52" spans="1:18" x14ac:dyDescent="0.3">
      <c r="A52" s="63"/>
      <c r="B52" s="40"/>
      <c r="C52" s="40"/>
      <c r="D52" s="55"/>
      <c r="E52" s="55"/>
      <c r="F52" s="52"/>
      <c r="G52" s="53"/>
      <c r="H52" s="40"/>
      <c r="I52" s="40"/>
      <c r="J52" s="43"/>
      <c r="K52" s="43"/>
      <c r="L52" s="55"/>
      <c r="M52" s="52"/>
      <c r="N52" s="55"/>
      <c r="O52" s="17" t="str">
        <f>IF(N52="","",VLOOKUP(N52,'Drop Down Tables'!D$2:E$12,2, ))</f>
        <v/>
      </c>
      <c r="P52" s="18"/>
      <c r="Q52" s="38" t="str">
        <f t="shared" si="1"/>
        <v/>
      </c>
      <c r="R52" s="47"/>
    </row>
    <row r="53" spans="1:18" x14ac:dyDescent="0.3">
      <c r="B53" s="40"/>
      <c r="C53" s="40"/>
      <c r="D53" s="55"/>
      <c r="E53" s="55"/>
      <c r="F53" s="52"/>
      <c r="G53" s="53"/>
      <c r="H53" s="40"/>
      <c r="I53" s="40"/>
      <c r="J53" s="43"/>
      <c r="K53" s="43"/>
      <c r="L53" s="55"/>
      <c r="M53" s="52"/>
      <c r="N53" s="55"/>
      <c r="O53" s="17" t="str">
        <f>IF(N53="","",VLOOKUP(N53,'Drop Down Tables'!D$2:E$12,2, ))</f>
        <v/>
      </c>
      <c r="P53" s="18"/>
      <c r="Q53" s="38" t="str">
        <f>IF(AND(M53="",O53=""),"",SQRT(M53^2+O53^2))</f>
        <v/>
      </c>
      <c r="R53" s="47"/>
    </row>
    <row r="54" spans="1:18" x14ac:dyDescent="0.3">
      <c r="B54" s="40"/>
      <c r="C54" s="40"/>
      <c r="D54" s="55"/>
      <c r="E54" s="55"/>
      <c r="F54" s="52"/>
      <c r="G54" s="53"/>
      <c r="H54" s="40"/>
      <c r="I54" s="40"/>
      <c r="J54" s="43"/>
      <c r="K54" s="43"/>
      <c r="L54" s="55"/>
      <c r="M54" s="52"/>
      <c r="N54" s="55"/>
      <c r="O54" s="17" t="str">
        <f>IF(N54="","",VLOOKUP(N54,'Drop Down Tables'!D$2:E$12,2, ))</f>
        <v/>
      </c>
      <c r="P54" s="18"/>
      <c r="Q54" s="38" t="str">
        <f t="shared" ref="Q54" si="2">IF(AND(M54="",O54=""),"",SQRT(M54^2+O54^2))</f>
        <v/>
      </c>
      <c r="R54" s="47"/>
    </row>
  </sheetData>
  <mergeCells count="2">
    <mergeCell ref="A4:M4"/>
    <mergeCell ref="B1:R1"/>
  </mergeCells>
  <dataValidations xWindow="692" yWindow="375" count="11">
    <dataValidation type="whole" allowBlank="1" showInputMessage="1" showErrorMessage="1" prompt="Insert PSM Map Sheet Number_x000a_eg. 6628" sqref="B9:B54" xr:uid="{00000000-0002-0000-0100-000000000000}">
      <formula1>4141</formula1>
      <formula2>7329</formula2>
    </dataValidation>
    <dataValidation allowBlank="1" showInputMessage="1" showErrorMessage="1" prompt="Insert observed MGA94 Easting of PSM being coordinated" sqref="F9:F54" xr:uid="{00000000-0002-0000-0100-000001000000}"/>
    <dataValidation allowBlank="1" showInputMessage="1" showErrorMessage="1" prompt="Insert observed MGA94 Northing of PSM being coordinated" sqref="G9:G54" xr:uid="{00000000-0002-0000-0100-000002000000}"/>
    <dataValidation allowBlank="1" showInputMessage="1" showErrorMessage="1" prompt="Insert observed AHD elevation of PSM being coordinated (optional)" sqref="H9:H54" xr:uid="{00000000-0002-0000-0100-000003000000}"/>
    <dataValidation allowBlank="1" showInputMessage="1" showErrorMessage="1" prompt="This cell is LOCKED" sqref="O9:O54 Q9:Q54" xr:uid="{00000000-0002-0000-0100-000004000000}"/>
    <dataValidation allowBlank="1" showInputMessage="1" showErrorMessage="1" prompt="Any other comments?" sqref="R9:R54" xr:uid="{00000000-0002-0000-0100-000005000000}"/>
    <dataValidation allowBlank="1" showInputMessage="1" showErrorMessage="1" prompt="Insert the date of horizontal observations" sqref="J9:J54" xr:uid="{00000000-0002-0000-0100-000006000000}"/>
    <dataValidation allowBlank="1" showInputMessage="1" showErrorMessage="1" prompt="Insert the date of vertical observations" sqref="K9:K54" xr:uid="{00000000-0002-0000-0100-000007000000}"/>
    <dataValidation allowBlank="1" showInputMessage="1" showErrorMessage="1" prompt="Insert the number of times the PSM was measured" sqref="P9:P54" xr:uid="{00000000-0002-0000-0100-000008000000}"/>
    <dataValidation allowBlank="1" showInputMessage="1" showErrorMessage="1" prompt="Insert the published Horizontal PU from Survey Database or AUSPOS Report for the control or 0.01 for CORS or 0.0 for PPP" sqref="M9:M54" xr:uid="{00000000-0002-0000-0100-000009000000}"/>
    <dataValidation allowBlank="1" showInputMessage="1" showErrorMessage="1" prompt="Insert PSM Number_x000a_eg 6628/12345" sqref="C9:C54" xr:uid="{00000000-0002-0000-0100-00000A000000}"/>
  </dataValidations>
  <pageMargins left="0.7" right="0.7" top="0.75" bottom="0.75" header="0.3" footer="0.3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692" yWindow="375" count="7">
        <x14:dataValidation type="list" allowBlank="1" showInputMessage="1" showErrorMessage="1" error="Please select your choice from the drop down list" prompt="Select Mark Type by selecting the cell &amp; clicking the arrow" xr:uid="{00000000-0002-0000-0100-00000B000000}">
          <x14:formula1>
            <xm:f>'Drop Down Tables'!$A$33:$A$37</xm:f>
          </x14:formula1>
          <xm:sqref>E9:E54</xm:sqref>
        </x14:dataValidation>
        <x14:dataValidation type="list" allowBlank="1" showInputMessage="1" showErrorMessage="1" error="Please select your choice from the drop down list" prompt="Select PSM Status by selecting the cell &amp; clicking the arrow" xr:uid="{00000000-0002-0000-0100-00000C000000}">
          <x14:formula1>
            <xm:f>'Drop Down Tables'!$A$49:$A$51</xm:f>
          </x14:formula1>
          <xm:sqref>D9:D54</xm:sqref>
        </x14:dataValidation>
        <x14:dataValidation type="list" allowBlank="1" showInputMessage="1" showErrorMessage="1" error="Please select your choice from the drop down list" prompt="Select Zone by selecting cell &amp; clicking the arrow" xr:uid="{00000000-0002-0000-0100-00000D000000}">
          <x14:formula1>
            <xm:f>'Drop Down Tables'!$A$55:$A$57</xm:f>
          </x14:formula1>
          <xm:sqref>I9:I54</xm:sqref>
        </x14:dataValidation>
        <x14:dataValidation type="list" allowBlank="1" showInputMessage="1" showErrorMessage="1" error="Please select your choice from the drop down list" prompt="Select type of control by selecting the cell &amp; clicking the arrow" xr:uid="{00000000-0002-0000-0100-00000E000000}">
          <x14:formula1>
            <xm:f>'Drop Down Tables'!$A$26:$A$30</xm:f>
          </x14:formula1>
          <xm:sqref>L9:L54</xm:sqref>
        </x14:dataValidation>
        <x14:dataValidation type="list" allowBlank="1" showInputMessage="1" showErrorMessage="1" error="Please select your choice from the drop down list" prompt="Select the horizontal coordination method by selecting the cell &amp; clicking the arrow" xr:uid="{00000000-0002-0000-0100-00000F000000}">
          <x14:formula1>
            <xm:f>'Drop Down Tables'!$D$2:$D$13</xm:f>
          </x14:formula1>
          <xm:sqref>N42 N31</xm:sqref>
        </x14:dataValidation>
        <x14:dataValidation type="list" allowBlank="1" showInputMessage="1" showErrorMessage="1" error="Please select your choice from the drop down list" prompt="Select the coordination and/or heighting method by selecting the cell &amp; clicking the arrow" xr:uid="{00000000-0002-0000-0100-000011000000}">
          <x14:formula1>
            <xm:f>'Drop Down Tables'!$D$2:$D$13</xm:f>
          </x14:formula1>
          <xm:sqref>N9</xm:sqref>
        </x14:dataValidation>
        <x14:dataValidation type="list" allowBlank="1" showInputMessage="1" showErrorMessage="1" error="Please select your choice from the drop down list" prompt="Select the horizontal coordination method by selecting the cell &amp; clicking the arrow" xr:uid="{00000000-0002-0000-0100-000012000000}">
          <x14:formula1>
            <xm:f>'Drop Down Tables'!#REF!</xm:f>
          </x14:formula1>
          <xm:sqref>N10:N30 N43:N54 N32:N41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V41"/>
  <sheetViews>
    <sheetView showGridLines="0" zoomScale="90" zoomScaleNormal="90" zoomScaleSheetLayoutView="130" zoomScalePageLayoutView="90" workbookViewId="0">
      <selection activeCell="A7" sqref="A7:L7"/>
    </sheetView>
  </sheetViews>
  <sheetFormatPr defaultColWidth="8.81640625" defaultRowHeight="14" x14ac:dyDescent="0.3"/>
  <cols>
    <col min="1" max="1" width="5.26953125" style="73" customWidth="1"/>
    <col min="2" max="2" width="16.26953125" style="73" customWidth="1"/>
    <col min="3" max="3" width="12.7265625" style="73" customWidth="1"/>
    <col min="4" max="4" width="14.26953125" style="73" customWidth="1"/>
    <col min="5" max="5" width="14.1796875" style="73" customWidth="1"/>
    <col min="6" max="6" width="15.7265625" style="73" customWidth="1"/>
    <col min="7" max="7" width="11" style="73" customWidth="1"/>
    <col min="8" max="8" width="6" style="73" customWidth="1"/>
    <col min="9" max="9" width="16" style="73" customWidth="1"/>
    <col min="10" max="10" width="17.26953125" style="73" bestFit="1" customWidth="1"/>
    <col min="11" max="11" width="22.81640625" style="73" customWidth="1"/>
    <col min="12" max="12" width="15.1796875" style="73" bestFit="1" customWidth="1"/>
    <col min="13" max="13" width="37.81640625" style="73" customWidth="1"/>
    <col min="14" max="14" width="9.453125" style="73" hidden="1" customWidth="1"/>
    <col min="15" max="15" width="10.26953125" style="73" customWidth="1"/>
    <col min="16" max="16" width="14.81640625" style="73" customWidth="1"/>
    <col min="17" max="17" width="32.7265625" style="73" customWidth="1"/>
    <col min="18" max="22" width="8.81640625" style="126"/>
    <col min="23" max="16384" width="8.81640625" style="73"/>
  </cols>
  <sheetData>
    <row r="1" spans="1:22" s="1" customFormat="1" ht="45" x14ac:dyDescent="0.9">
      <c r="A1" s="98"/>
      <c r="B1" s="173" t="s">
        <v>100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98"/>
      <c r="T1" s="98"/>
      <c r="U1" s="127"/>
      <c r="V1" s="127"/>
    </row>
    <row r="2" spans="1:22" s="1" customFormat="1" ht="45" x14ac:dyDescent="0.9">
      <c r="A2" s="98"/>
      <c r="B2" s="100" t="s">
        <v>148</v>
      </c>
      <c r="C2" s="98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8"/>
      <c r="T2" s="98"/>
      <c r="U2" s="127"/>
      <c r="V2" s="127"/>
    </row>
    <row r="3" spans="1:22" s="1" customFormat="1" ht="20" x14ac:dyDescent="0.4">
      <c r="A3" s="101"/>
      <c r="B3" s="100" t="s">
        <v>149</v>
      </c>
      <c r="C3" s="98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98"/>
      <c r="T3" s="98"/>
      <c r="U3" s="127"/>
      <c r="V3" s="127"/>
    </row>
    <row r="4" spans="1:22" s="1" customFormat="1" ht="20" x14ac:dyDescent="0.4">
      <c r="A4" s="101"/>
      <c r="B4" s="102"/>
      <c r="C4" s="100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98"/>
      <c r="T4" s="98"/>
      <c r="U4" s="127"/>
      <c r="V4" s="127"/>
    </row>
    <row r="5" spans="1:22" s="1" customFormat="1" ht="27.5" x14ac:dyDescent="0.55000000000000004">
      <c r="A5" s="98"/>
      <c r="B5" s="103" t="s">
        <v>89</v>
      </c>
      <c r="C5" s="98"/>
      <c r="D5" s="103"/>
      <c r="E5" s="103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127"/>
      <c r="V5" s="127"/>
    </row>
    <row r="6" spans="1:22" s="1" customFormat="1" ht="14.5" x14ac:dyDescent="0.35">
      <c r="A6" s="98"/>
      <c r="B6" s="104"/>
      <c r="C6" s="98"/>
      <c r="D6" s="104"/>
      <c r="E6" s="104"/>
      <c r="F6" s="105"/>
      <c r="G6" s="105"/>
      <c r="H6" s="105"/>
      <c r="I6" s="105"/>
      <c r="J6" s="105"/>
      <c r="K6" s="98"/>
      <c r="L6" s="105"/>
      <c r="M6" s="105"/>
      <c r="N6" s="105"/>
      <c r="O6" s="98"/>
      <c r="P6" s="98"/>
      <c r="Q6" s="98"/>
      <c r="R6" s="98"/>
      <c r="S6" s="98"/>
      <c r="T6" s="98"/>
      <c r="U6" s="127"/>
      <c r="V6" s="127"/>
    </row>
    <row r="7" spans="1:22" s="58" customFormat="1" ht="15.75" customHeight="1" x14ac:dyDescent="0.35">
      <c r="A7" s="175" t="s">
        <v>99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06"/>
      <c r="N7" s="107"/>
      <c r="O7" s="108"/>
      <c r="P7" s="108"/>
      <c r="Q7" s="108"/>
      <c r="R7" s="108"/>
      <c r="S7" s="108"/>
      <c r="T7" s="108"/>
      <c r="U7" s="128"/>
      <c r="V7" s="128"/>
    </row>
    <row r="8" spans="1:22" s="1" customFormat="1" ht="17.25" customHeight="1" x14ac:dyDescent="0.3">
      <c r="A8" s="98"/>
      <c r="B8" s="98"/>
      <c r="C8" s="109"/>
      <c r="D8" s="109"/>
      <c r="E8" s="109"/>
      <c r="F8" s="109"/>
      <c r="G8" s="109"/>
      <c r="H8" s="109"/>
      <c r="I8" s="109"/>
      <c r="J8" s="109"/>
      <c r="K8" s="98"/>
      <c r="L8" s="109"/>
      <c r="M8" s="109"/>
      <c r="N8" s="110"/>
      <c r="O8" s="98"/>
      <c r="P8" s="98"/>
      <c r="Q8" s="98"/>
      <c r="R8" s="98"/>
      <c r="S8" s="98"/>
      <c r="T8" s="98"/>
      <c r="U8" s="127"/>
      <c r="V8" s="127"/>
    </row>
    <row r="9" spans="1:22" s="1" customFormat="1" ht="27.5" x14ac:dyDescent="0.55000000000000004">
      <c r="A9" s="98"/>
      <c r="B9" s="98" t="s">
        <v>95</v>
      </c>
      <c r="C9" s="98"/>
      <c r="D9" s="111"/>
      <c r="E9" s="111"/>
      <c r="F9" s="105"/>
      <c r="G9" s="105"/>
      <c r="H9" s="105"/>
      <c r="I9" s="105"/>
      <c r="J9" s="105"/>
      <c r="K9" s="98"/>
      <c r="L9" s="105"/>
      <c r="M9" s="105"/>
      <c r="N9" s="105"/>
      <c r="O9" s="105"/>
      <c r="P9" s="98"/>
      <c r="Q9" s="98"/>
      <c r="R9" s="98"/>
      <c r="S9" s="98"/>
      <c r="T9" s="98"/>
      <c r="U9" s="127"/>
      <c r="V9" s="127"/>
    </row>
    <row r="10" spans="1:22" ht="33" customHeight="1" x14ac:dyDescent="0.3">
      <c r="A10" s="118"/>
      <c r="B10" s="119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</row>
    <row r="11" spans="1:22" s="64" customFormat="1" ht="89.25" customHeight="1" x14ac:dyDescent="0.35">
      <c r="A11" s="120"/>
      <c r="B11" s="65" t="s">
        <v>56</v>
      </c>
      <c r="C11" s="65" t="s">
        <v>34</v>
      </c>
      <c r="D11" s="65" t="s">
        <v>73</v>
      </c>
      <c r="E11" s="65" t="s">
        <v>138</v>
      </c>
      <c r="F11" s="65" t="s">
        <v>93</v>
      </c>
      <c r="G11" s="65" t="s">
        <v>57</v>
      </c>
      <c r="H11" s="66" t="s">
        <v>0</v>
      </c>
      <c r="I11" s="65" t="s">
        <v>77</v>
      </c>
      <c r="J11" s="65" t="s">
        <v>78</v>
      </c>
      <c r="K11" s="172" t="s">
        <v>120</v>
      </c>
      <c r="L11" s="172" t="s">
        <v>125</v>
      </c>
      <c r="M11" s="172" t="s">
        <v>121</v>
      </c>
      <c r="N11" s="172" t="s">
        <v>23</v>
      </c>
      <c r="O11" s="172" t="s">
        <v>96</v>
      </c>
      <c r="P11" s="172" t="s">
        <v>146</v>
      </c>
      <c r="Q11" s="172" t="s">
        <v>28</v>
      </c>
      <c r="R11" s="120"/>
      <c r="S11" s="120"/>
      <c r="T11" s="120"/>
      <c r="U11" s="129"/>
      <c r="V11" s="129"/>
    </row>
    <row r="12" spans="1:22" ht="25" x14ac:dyDescent="0.3">
      <c r="A12" s="121"/>
      <c r="B12" s="67">
        <v>652710000</v>
      </c>
      <c r="C12" s="68" t="s">
        <v>41</v>
      </c>
      <c r="D12" s="68" t="s">
        <v>74</v>
      </c>
      <c r="E12" s="69">
        <v>254635.25599999999</v>
      </c>
      <c r="F12" s="70">
        <v>6574258.2300000004</v>
      </c>
      <c r="G12" s="67"/>
      <c r="H12" s="67">
        <v>53</v>
      </c>
      <c r="I12" s="71">
        <v>43108</v>
      </c>
      <c r="J12" s="71"/>
      <c r="K12" s="68" t="s">
        <v>24</v>
      </c>
      <c r="L12" s="69">
        <v>1.6E-2</v>
      </c>
      <c r="M12" s="68" t="s">
        <v>53</v>
      </c>
      <c r="N12" s="38">
        <f>IF(M12="","",VLOOKUP(M12,'Drop Down Tables'!A$2:D$12,2, ))</f>
        <v>0.01</v>
      </c>
      <c r="O12" s="96">
        <f t="shared" ref="O12:O26" si="0">IF(P12=1,0.15,IF(AND(L12="",N12=""),"",SQRT(L12^2+N12^2)))</f>
        <v>1.8867962264113206E-2</v>
      </c>
      <c r="P12" s="89"/>
      <c r="Q12" s="72"/>
      <c r="R12" s="118"/>
      <c r="S12" s="118"/>
      <c r="T12" s="118"/>
    </row>
    <row r="13" spans="1:22" x14ac:dyDescent="0.3">
      <c r="A13" s="121"/>
      <c r="B13" s="80"/>
      <c r="C13" s="80"/>
      <c r="D13" s="80"/>
      <c r="E13" s="81"/>
      <c r="F13" s="82"/>
      <c r="G13" s="79"/>
      <c r="H13" s="79"/>
      <c r="I13" s="83"/>
      <c r="J13" s="83"/>
      <c r="K13" s="81"/>
      <c r="L13" s="81"/>
      <c r="M13" s="80"/>
      <c r="N13" s="84" t="str">
        <f>IF(M13="","",VLOOKUP(M13,'Drop Down Tables'!A$2:D$10,2, ))</f>
        <v/>
      </c>
      <c r="O13" s="80" t="str">
        <f t="shared" si="0"/>
        <v/>
      </c>
      <c r="P13" s="90"/>
      <c r="Q13" s="85"/>
      <c r="R13" s="118"/>
      <c r="S13" s="118"/>
      <c r="T13" s="118"/>
    </row>
    <row r="14" spans="1:22" ht="40.5" customHeight="1" x14ac:dyDescent="0.3">
      <c r="A14" s="121"/>
      <c r="B14" s="67">
        <v>65383101</v>
      </c>
      <c r="C14" s="68" t="s">
        <v>60</v>
      </c>
      <c r="D14" s="68" t="s">
        <v>79</v>
      </c>
      <c r="E14" s="69">
        <v>248632.52900000001</v>
      </c>
      <c r="F14" s="70">
        <v>6589236.2690000003</v>
      </c>
      <c r="G14" s="67">
        <v>100.25</v>
      </c>
      <c r="H14" s="67">
        <v>54</v>
      </c>
      <c r="I14" s="71">
        <v>43089</v>
      </c>
      <c r="J14" s="71">
        <v>43089</v>
      </c>
      <c r="K14" s="167" t="s">
        <v>113</v>
      </c>
      <c r="L14" s="69">
        <v>0.04</v>
      </c>
      <c r="M14" s="167" t="s">
        <v>144</v>
      </c>
      <c r="N14" s="38">
        <f>IF(M14="","",VLOOKUP(M14,'Drop Down Tables'!A$2:D$12,2, ))</f>
        <v>0</v>
      </c>
      <c r="O14" s="96">
        <f t="shared" si="0"/>
        <v>0.04</v>
      </c>
      <c r="P14" s="89">
        <v>2</v>
      </c>
      <c r="Q14" s="67" t="s">
        <v>127</v>
      </c>
      <c r="R14" s="118"/>
      <c r="S14" s="118"/>
      <c r="T14" s="118"/>
    </row>
    <row r="15" spans="1:22" x14ac:dyDescent="0.3">
      <c r="A15" s="121"/>
      <c r="B15" s="80"/>
      <c r="C15" s="80"/>
      <c r="D15" s="80"/>
      <c r="E15" s="81"/>
      <c r="F15" s="82"/>
      <c r="G15" s="79"/>
      <c r="H15" s="79"/>
      <c r="I15" s="83"/>
      <c r="J15" s="83"/>
      <c r="K15" s="81"/>
      <c r="L15" s="81"/>
      <c r="M15" s="80"/>
      <c r="N15" s="84" t="str">
        <f>IF(M15="","",VLOOKUP(M15,'Drop Down Tables'!A$2:D$10,2, ))</f>
        <v/>
      </c>
      <c r="O15" s="80" t="str">
        <f t="shared" si="0"/>
        <v/>
      </c>
      <c r="P15" s="90"/>
      <c r="Q15" s="85"/>
      <c r="R15" s="118"/>
      <c r="S15" s="118"/>
      <c r="T15" s="118"/>
    </row>
    <row r="16" spans="1:22" ht="62.5" x14ac:dyDescent="0.3">
      <c r="A16" s="121"/>
      <c r="B16" s="67">
        <v>703515076</v>
      </c>
      <c r="C16" s="68" t="s">
        <v>41</v>
      </c>
      <c r="D16" s="167" t="s">
        <v>119</v>
      </c>
      <c r="E16" s="69">
        <v>264853.39399999997</v>
      </c>
      <c r="F16" s="70">
        <v>6942269.2800000003</v>
      </c>
      <c r="G16" s="67"/>
      <c r="H16" s="67">
        <v>52</v>
      </c>
      <c r="I16" s="71">
        <v>43296</v>
      </c>
      <c r="J16" s="71"/>
      <c r="K16" s="167" t="s">
        <v>112</v>
      </c>
      <c r="L16" s="69">
        <v>2.5000000000000001E-2</v>
      </c>
      <c r="M16" s="167" t="s">
        <v>140</v>
      </c>
      <c r="N16" s="38">
        <f>IF(M16="","",VLOOKUP(M16,'Drop Down Tables'!A$2:D$12,2, ))</f>
        <v>0.04</v>
      </c>
      <c r="O16" s="96">
        <f t="shared" si="0"/>
        <v>4.7169905660283021E-2</v>
      </c>
      <c r="P16" s="89"/>
      <c r="Q16" s="67" t="s">
        <v>126</v>
      </c>
      <c r="R16" s="118"/>
      <c r="S16" s="118"/>
      <c r="T16" s="118"/>
    </row>
    <row r="17" spans="1:22" x14ac:dyDescent="0.3">
      <c r="A17" s="121"/>
      <c r="B17" s="80"/>
      <c r="C17" s="80"/>
      <c r="D17" s="80"/>
      <c r="E17" s="81"/>
      <c r="F17" s="82"/>
      <c r="G17" s="79"/>
      <c r="H17" s="79"/>
      <c r="I17" s="83"/>
      <c r="J17" s="83"/>
      <c r="K17" s="81"/>
      <c r="L17" s="81"/>
      <c r="M17" s="80"/>
      <c r="N17" s="84" t="str">
        <f>IF(M17="","",VLOOKUP(M17,'Drop Down Tables'!A$2:D$10,2, ))</f>
        <v/>
      </c>
      <c r="O17" s="80" t="str">
        <f t="shared" si="0"/>
        <v/>
      </c>
      <c r="P17" s="90"/>
      <c r="Q17" s="85"/>
      <c r="R17" s="118"/>
      <c r="S17" s="118"/>
      <c r="T17" s="118"/>
    </row>
    <row r="18" spans="1:22" x14ac:dyDescent="0.3">
      <c r="A18" s="121"/>
      <c r="B18" s="67">
        <v>662820122</v>
      </c>
      <c r="C18" s="68" t="s">
        <v>41</v>
      </c>
      <c r="D18" s="68" t="s">
        <v>76</v>
      </c>
      <c r="E18" s="69">
        <v>274536.24699999997</v>
      </c>
      <c r="F18" s="70">
        <v>6741258.2589999996</v>
      </c>
      <c r="G18" s="67"/>
      <c r="H18" s="67">
        <v>54</v>
      </c>
      <c r="I18" s="71">
        <v>43131</v>
      </c>
      <c r="J18" s="71"/>
      <c r="K18" s="167" t="s">
        <v>111</v>
      </c>
      <c r="L18" s="69">
        <v>2.4E-2</v>
      </c>
      <c r="M18" s="68" t="s">
        <v>53</v>
      </c>
      <c r="N18" s="38">
        <f>IF(M18="","",VLOOKUP(M18,'Drop Down Tables'!A$2:D$12,2, ))</f>
        <v>0.01</v>
      </c>
      <c r="O18" s="96">
        <f t="shared" si="0"/>
        <v>2.6000000000000002E-2</v>
      </c>
      <c r="P18" s="89"/>
      <c r="Q18" s="72"/>
      <c r="R18" s="118"/>
      <c r="S18" s="118"/>
      <c r="T18" s="118"/>
    </row>
    <row r="19" spans="1:22" x14ac:dyDescent="0.3">
      <c r="A19" s="121"/>
      <c r="B19" s="80"/>
      <c r="C19" s="80"/>
      <c r="D19" s="80"/>
      <c r="E19" s="81"/>
      <c r="F19" s="82"/>
      <c r="G19" s="79"/>
      <c r="H19" s="79"/>
      <c r="I19" s="83"/>
      <c r="J19" s="83"/>
      <c r="K19" s="81"/>
      <c r="L19" s="81"/>
      <c r="M19" s="80"/>
      <c r="N19" s="84" t="str">
        <f>IF(M19="","",VLOOKUP(M19,'Drop Down Tables'!A$2:D$10,2, ))</f>
        <v/>
      </c>
      <c r="O19" s="80" t="str">
        <f t="shared" si="0"/>
        <v/>
      </c>
      <c r="P19" s="90"/>
      <c r="Q19" s="85"/>
      <c r="R19" s="118"/>
      <c r="S19" s="118"/>
      <c r="T19" s="118"/>
    </row>
    <row r="20" spans="1:22" ht="25" x14ac:dyDescent="0.3">
      <c r="A20" s="121"/>
      <c r="B20" s="67">
        <v>623154896</v>
      </c>
      <c r="C20" s="68" t="s">
        <v>41</v>
      </c>
      <c r="D20" s="68" t="s">
        <v>74</v>
      </c>
      <c r="E20" s="69">
        <v>216459.285</v>
      </c>
      <c r="F20" s="70">
        <v>6749513.21</v>
      </c>
      <c r="G20" s="67">
        <v>55.262999999999998</v>
      </c>
      <c r="H20" s="67">
        <v>53</v>
      </c>
      <c r="I20" s="71">
        <v>42743</v>
      </c>
      <c r="J20" s="71">
        <v>42743</v>
      </c>
      <c r="K20" s="68" t="s">
        <v>24</v>
      </c>
      <c r="L20" s="69">
        <v>1.2E-2</v>
      </c>
      <c r="M20" s="167" t="s">
        <v>140</v>
      </c>
      <c r="N20" s="38">
        <f>IF(M20="","",VLOOKUP(M20,'Drop Down Tables'!A$2:D$12,2, ))</f>
        <v>0.04</v>
      </c>
      <c r="O20" s="96">
        <f t="shared" si="0"/>
        <v>4.1761226035642203E-2</v>
      </c>
      <c r="P20" s="89"/>
      <c r="Q20" s="72"/>
      <c r="R20" s="118"/>
      <c r="S20" s="118"/>
      <c r="T20" s="118"/>
    </row>
    <row r="21" spans="1:22" x14ac:dyDescent="0.3">
      <c r="A21" s="121"/>
      <c r="B21" s="80"/>
      <c r="C21" s="80"/>
      <c r="D21" s="80"/>
      <c r="E21" s="81"/>
      <c r="F21" s="82"/>
      <c r="G21" s="79"/>
      <c r="H21" s="79"/>
      <c r="I21" s="83"/>
      <c r="J21" s="83"/>
      <c r="K21" s="81"/>
      <c r="L21" s="81"/>
      <c r="M21" s="80"/>
      <c r="N21" s="84" t="str">
        <f>IF(M21="","",VLOOKUP(M21,'Drop Down Tables'!A$2:D$10,2, ))</f>
        <v/>
      </c>
      <c r="O21" s="80" t="str">
        <f t="shared" si="0"/>
        <v/>
      </c>
      <c r="P21" s="90"/>
      <c r="Q21" s="85"/>
      <c r="R21" s="118"/>
      <c r="S21" s="118"/>
      <c r="T21" s="118"/>
    </row>
    <row r="22" spans="1:22" ht="37.5" x14ac:dyDescent="0.3">
      <c r="A22" s="121"/>
      <c r="B22" s="67">
        <v>623154896</v>
      </c>
      <c r="C22" s="68" t="s">
        <v>60</v>
      </c>
      <c r="D22" s="68" t="s">
        <v>74</v>
      </c>
      <c r="E22" s="69">
        <v>474019.56300000002</v>
      </c>
      <c r="F22" s="70">
        <v>6930752.2529999996</v>
      </c>
      <c r="G22" s="67"/>
      <c r="H22" s="67">
        <v>54</v>
      </c>
      <c r="I22" s="71">
        <v>42984</v>
      </c>
      <c r="J22" s="71"/>
      <c r="K22" s="68" t="s">
        <v>87</v>
      </c>
      <c r="L22" s="69">
        <v>0.05</v>
      </c>
      <c r="M22" s="68" t="s">
        <v>94</v>
      </c>
      <c r="N22" s="38">
        <f>IF(M22="","",VLOOKUP(M22,'Drop Down Tables'!A$2:D$12,2, ))</f>
        <v>0</v>
      </c>
      <c r="O22" s="96">
        <f t="shared" si="0"/>
        <v>0.05</v>
      </c>
      <c r="P22" s="89"/>
      <c r="Q22" s="72"/>
      <c r="R22" s="118"/>
      <c r="S22" s="118"/>
      <c r="T22" s="118"/>
    </row>
    <row r="23" spans="1:22" x14ac:dyDescent="0.3">
      <c r="A23" s="121"/>
      <c r="B23" s="80"/>
      <c r="C23" s="80"/>
      <c r="D23" s="80"/>
      <c r="E23" s="81"/>
      <c r="F23" s="82"/>
      <c r="G23" s="79"/>
      <c r="H23" s="79"/>
      <c r="I23" s="83"/>
      <c r="J23" s="83"/>
      <c r="K23" s="81"/>
      <c r="L23" s="81"/>
      <c r="M23" s="80"/>
      <c r="N23" s="84" t="str">
        <f>IF(M23="","",VLOOKUP(M23,'Drop Down Tables'!A$2:D$10,2, ))</f>
        <v/>
      </c>
      <c r="O23" s="80" t="str">
        <f t="shared" si="0"/>
        <v/>
      </c>
      <c r="P23" s="90"/>
      <c r="Q23" s="85"/>
      <c r="R23" s="118"/>
      <c r="S23" s="118"/>
      <c r="T23" s="118"/>
    </row>
    <row r="24" spans="1:22" ht="25" x14ac:dyDescent="0.3">
      <c r="A24" s="121"/>
      <c r="B24" s="67">
        <v>66282563</v>
      </c>
      <c r="C24" s="68" t="s">
        <v>43</v>
      </c>
      <c r="D24" s="68" t="s">
        <v>74</v>
      </c>
      <c r="E24" s="69">
        <v>248632.52900000001</v>
      </c>
      <c r="F24" s="70">
        <v>6589236.2690000003</v>
      </c>
      <c r="G24" s="67"/>
      <c r="H24" s="67">
        <v>54</v>
      </c>
      <c r="I24" s="71">
        <v>43089</v>
      </c>
      <c r="J24" s="71"/>
      <c r="K24" s="167" t="s">
        <v>113</v>
      </c>
      <c r="L24" s="69">
        <v>0.04</v>
      </c>
      <c r="M24" s="68" t="s">
        <v>53</v>
      </c>
      <c r="N24" s="38">
        <f>IF(M24="","",VLOOKUP(M24,'Drop Down Tables'!A$2:D$12,2, ))</f>
        <v>0.01</v>
      </c>
      <c r="O24" s="96">
        <f t="shared" si="0"/>
        <v>4.123105625617661E-2</v>
      </c>
      <c r="P24" s="89"/>
      <c r="Q24" s="72"/>
      <c r="R24" s="118"/>
      <c r="S24" s="118"/>
      <c r="T24" s="118"/>
    </row>
    <row r="25" spans="1:22" x14ac:dyDescent="0.3">
      <c r="A25" s="121"/>
      <c r="B25" s="80"/>
      <c r="C25" s="80"/>
      <c r="D25" s="80"/>
      <c r="E25" s="81"/>
      <c r="F25" s="82"/>
      <c r="G25" s="79"/>
      <c r="H25" s="79"/>
      <c r="I25" s="83"/>
      <c r="J25" s="83"/>
      <c r="K25" s="81"/>
      <c r="L25" s="81"/>
      <c r="M25" s="80"/>
      <c r="N25" s="84" t="str">
        <f>IF(M25="","",VLOOKUP(M25,'Drop Down Tables'!A$2:D$10,2, ))</f>
        <v/>
      </c>
      <c r="O25" s="80" t="str">
        <f t="shared" si="0"/>
        <v/>
      </c>
      <c r="P25" s="90"/>
      <c r="Q25" s="85"/>
      <c r="R25" s="118"/>
      <c r="S25" s="118"/>
      <c r="T25" s="118"/>
    </row>
    <row r="26" spans="1:22" x14ac:dyDescent="0.3">
      <c r="A26" s="121"/>
      <c r="B26" s="67">
        <v>662825489</v>
      </c>
      <c r="C26" s="68" t="s">
        <v>41</v>
      </c>
      <c r="D26" s="167" t="s">
        <v>75</v>
      </c>
      <c r="E26" s="69">
        <v>264853.39399999997</v>
      </c>
      <c r="F26" s="70">
        <v>6942269.2800000003</v>
      </c>
      <c r="G26" s="67">
        <v>74.364999999999995</v>
      </c>
      <c r="H26" s="67">
        <v>54</v>
      </c>
      <c r="I26" s="71">
        <v>43108</v>
      </c>
      <c r="J26" s="71">
        <v>43108</v>
      </c>
      <c r="K26" s="68" t="s">
        <v>24</v>
      </c>
      <c r="L26" s="69">
        <v>1.6E-2</v>
      </c>
      <c r="M26" s="167" t="s">
        <v>139</v>
      </c>
      <c r="N26" s="38">
        <f>IF(M26="","",VLOOKUP(M26,'Drop Down Tables'!A$2:D$12,2, ))</f>
        <v>0.1</v>
      </c>
      <c r="O26" s="96">
        <f t="shared" si="0"/>
        <v>0.15</v>
      </c>
      <c r="P26" s="89">
        <v>1</v>
      </c>
      <c r="Q26" s="67" t="s">
        <v>127</v>
      </c>
      <c r="R26" s="118"/>
      <c r="S26" s="118"/>
      <c r="T26" s="118"/>
    </row>
    <row r="27" spans="1:22" s="126" customFormat="1" x14ac:dyDescent="0.3">
      <c r="A27" s="118"/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</row>
    <row r="28" spans="1:22" s="126" customFormat="1" ht="15.5" x14ac:dyDescent="0.35">
      <c r="A28" s="118"/>
      <c r="B28" s="122"/>
      <c r="C28" s="122"/>
      <c r="D28" s="122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</row>
    <row r="29" spans="1:22" s="126" customFormat="1" ht="14.5" x14ac:dyDescent="0.35">
      <c r="A29" s="118"/>
      <c r="B29" s="123"/>
      <c r="C29" s="123"/>
      <c r="D29" s="123"/>
      <c r="E29" s="124"/>
      <c r="F29" s="124"/>
      <c r="G29" s="124"/>
      <c r="H29" s="124"/>
      <c r="I29" s="124"/>
      <c r="J29" s="118"/>
      <c r="K29" s="124"/>
      <c r="L29" s="124"/>
      <c r="M29" s="124"/>
      <c r="N29" s="118"/>
      <c r="O29" s="118"/>
      <c r="P29" s="118"/>
      <c r="Q29" s="118"/>
      <c r="R29" s="118"/>
      <c r="S29" s="118"/>
      <c r="T29" s="118"/>
    </row>
    <row r="30" spans="1:22" s="75" customFormat="1" ht="15.75" customHeight="1" x14ac:dyDescent="0.35">
      <c r="A30" s="179"/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31"/>
      <c r="N30" s="125"/>
      <c r="O30" s="125"/>
      <c r="P30" s="125"/>
      <c r="Q30" s="125"/>
      <c r="R30" s="125"/>
      <c r="S30" s="125"/>
      <c r="T30" s="125"/>
      <c r="U30" s="130"/>
      <c r="V30" s="130"/>
    </row>
    <row r="31" spans="1:22" ht="17.25" customHeight="1" x14ac:dyDescent="0.3">
      <c r="A31" s="118"/>
      <c r="B31" s="118"/>
      <c r="C31" s="132"/>
      <c r="D31" s="132"/>
      <c r="E31" s="132"/>
      <c r="F31" s="132"/>
      <c r="G31" s="132"/>
      <c r="H31" s="132"/>
      <c r="I31" s="132"/>
      <c r="J31" s="118"/>
      <c r="K31" s="132"/>
      <c r="L31" s="132"/>
      <c r="M31" s="133"/>
      <c r="N31" s="118"/>
      <c r="O31" s="118"/>
      <c r="P31" s="118"/>
      <c r="Q31" s="118"/>
      <c r="R31" s="118"/>
      <c r="S31" s="118"/>
      <c r="T31" s="118"/>
    </row>
    <row r="32" spans="1:22" ht="15.5" x14ac:dyDescent="0.35">
      <c r="C32" s="78"/>
      <c r="D32" s="78"/>
      <c r="E32" s="74"/>
      <c r="F32" s="74"/>
      <c r="G32" s="74"/>
      <c r="H32" s="74"/>
      <c r="I32" s="74"/>
      <c r="K32" s="74"/>
      <c r="L32" s="74"/>
      <c r="M32" s="74"/>
      <c r="N32" s="74"/>
    </row>
    <row r="33" spans="3:14" x14ac:dyDescent="0.3">
      <c r="C33" s="74"/>
      <c r="D33" s="74"/>
      <c r="E33" s="74"/>
      <c r="F33" s="74"/>
      <c r="G33" s="74"/>
      <c r="H33" s="74"/>
      <c r="I33" s="74"/>
      <c r="K33" s="74"/>
      <c r="L33" s="74"/>
      <c r="M33" s="74"/>
      <c r="N33" s="74"/>
    </row>
    <row r="34" spans="3:14" x14ac:dyDescent="0.3">
      <c r="C34" s="77"/>
      <c r="D34" s="77"/>
      <c r="E34" s="76"/>
      <c r="F34" s="91"/>
      <c r="G34" s="91"/>
      <c r="H34" s="91"/>
      <c r="I34" s="91"/>
      <c r="K34" s="91"/>
      <c r="L34" s="180"/>
      <c r="M34" s="180"/>
      <c r="N34" s="76"/>
    </row>
    <row r="35" spans="3:14" x14ac:dyDescent="0.3">
      <c r="C35" s="92"/>
      <c r="D35" s="92"/>
      <c r="E35" s="92"/>
      <c r="F35" s="93"/>
      <c r="G35" s="94"/>
      <c r="H35" s="94"/>
      <c r="I35" s="94"/>
      <c r="K35" s="94"/>
      <c r="L35" s="178"/>
      <c r="M35" s="178"/>
      <c r="N35" s="95"/>
    </row>
    <row r="36" spans="3:14" x14ac:dyDescent="0.3">
      <c r="C36" s="92"/>
      <c r="D36" s="92"/>
      <c r="E36" s="92"/>
      <c r="F36" s="93"/>
      <c r="G36" s="94"/>
      <c r="H36" s="94"/>
      <c r="I36" s="94"/>
      <c r="K36" s="94"/>
      <c r="L36" s="178"/>
      <c r="M36" s="178"/>
      <c r="N36" s="95"/>
    </row>
    <row r="37" spans="3:14" x14ac:dyDescent="0.3">
      <c r="C37" s="92"/>
      <c r="D37" s="92"/>
      <c r="E37" s="92"/>
      <c r="F37" s="93"/>
      <c r="G37" s="94"/>
      <c r="H37" s="94"/>
      <c r="I37" s="94"/>
      <c r="K37" s="94"/>
      <c r="L37" s="178"/>
      <c r="M37" s="178"/>
      <c r="N37" s="95"/>
    </row>
    <row r="38" spans="3:14" ht="15" customHeight="1" x14ac:dyDescent="0.3">
      <c r="C38" s="92"/>
      <c r="D38" s="92"/>
      <c r="E38" s="92"/>
      <c r="F38" s="93"/>
      <c r="G38" s="94"/>
      <c r="H38" s="94"/>
      <c r="I38" s="94"/>
      <c r="K38" s="94"/>
      <c r="L38" s="178"/>
      <c r="M38" s="178"/>
      <c r="N38" s="95"/>
    </row>
    <row r="39" spans="3:14" x14ac:dyDescent="0.3">
      <c r="C39" s="92"/>
      <c r="D39" s="92"/>
      <c r="E39" s="92"/>
      <c r="F39" s="93"/>
      <c r="G39" s="94"/>
      <c r="H39" s="94"/>
      <c r="I39" s="94"/>
      <c r="K39" s="94"/>
      <c r="L39" s="178"/>
      <c r="M39" s="178"/>
      <c r="N39" s="95"/>
    </row>
    <row r="40" spans="3:14" x14ac:dyDescent="0.3">
      <c r="C40" s="92"/>
      <c r="D40" s="92"/>
      <c r="E40" s="92"/>
      <c r="F40" s="93"/>
      <c r="G40" s="94"/>
      <c r="H40" s="94"/>
      <c r="I40" s="94"/>
      <c r="K40" s="94"/>
      <c r="L40" s="178"/>
      <c r="M40" s="178"/>
      <c r="N40" s="95"/>
    </row>
    <row r="41" spans="3:14" x14ac:dyDescent="0.3">
      <c r="C41" s="92"/>
      <c r="D41" s="92"/>
      <c r="E41" s="92"/>
      <c r="F41" s="93"/>
      <c r="G41" s="94"/>
      <c r="H41" s="94"/>
      <c r="I41" s="94"/>
      <c r="K41" s="94"/>
      <c r="L41" s="178"/>
      <c r="M41" s="178"/>
      <c r="N41" s="95"/>
    </row>
  </sheetData>
  <sheetProtection algorithmName="SHA-512" hashValue="M202Tl195/rBk7dtYCJzDSb6CG1MokMOwrwPGYxdl3/hVYPfmmShITGTo0eUpGihEWYBoP9Jg4aEuGlgJxYecw==" saltValue="dAjLZJWlHR5/n49ZXzlFvg==" spinCount="100000" sheet="1" objects="1" scenarios="1" selectLockedCells="1"/>
  <dataConsolidate/>
  <mergeCells count="11">
    <mergeCell ref="B1:R1"/>
    <mergeCell ref="A7:L7"/>
    <mergeCell ref="L38:M38"/>
    <mergeCell ref="L39:M39"/>
    <mergeCell ref="L40:M40"/>
    <mergeCell ref="L41:M41"/>
    <mergeCell ref="A30:L30"/>
    <mergeCell ref="L34:M34"/>
    <mergeCell ref="L35:M35"/>
    <mergeCell ref="L36:M36"/>
    <mergeCell ref="L37:M37"/>
  </mergeCells>
  <dataValidations xWindow="505" yWindow="605" count="1">
    <dataValidation allowBlank="1" showErrorMessage="1" sqref="M12:M13 D17:D25 M21:M25 M15 K25:K26 L12:L26 K12:K13 K15 K17 M17:M19 K19:K23 B12:C26 E12:J26 D12:D15 N12:Q26" xr:uid="{00000000-0002-0000-0200-000000000000}"/>
  </dataValidations>
  <hyperlinks>
    <hyperlink ref="A7" r:id="rId1" display="Standard for the Australian Survey Control Network Special Publication 1 (SP1) | Intergovernmental Committee on Surveying and Mapping" xr:uid="{00000000-0004-0000-0200-000000000000}"/>
  </hyperlinks>
  <pageMargins left="5.1041666666666666E-3" right="0.7" top="0.90277777777777779" bottom="0.75" header="0.3" footer="0.3"/>
  <pageSetup paperSize="9" scale="45" orientation="landscape" r:id="rId2"/>
  <headerFooter>
    <oddFooter>&amp;CDRAFT 2018</oddFooter>
  </headerFooter>
  <extLst>
    <ext xmlns:x14="http://schemas.microsoft.com/office/spreadsheetml/2009/9/main" uri="{CCE6A557-97BC-4b89-ADB6-D9C93CAAB3DF}">
      <x14:dataValidations xmlns:xm="http://schemas.microsoft.com/office/excel/2006/main" xWindow="505" yWindow="605" count="4">
        <x14:dataValidation type="list" allowBlank="1" showInputMessage="1" showErrorMessage="1" xr:uid="{00000000-0002-0000-0200-000001000000}">
          <x14:formula1>
            <xm:f>'Drop Down Tables'!$A$23:$A$23</xm:f>
          </x14:formula1>
          <xm:sqref>L35:M41</xm:sqref>
        </x14:dataValidation>
        <x14:dataValidation type="list" allowBlank="1" showInputMessage="1" showErrorMessage="1" error="Please select your choice from the drop down list" prompt="Select the method for coordination of PSMs by selecting the cell &amp; clicking the arrow" xr:uid="{00000000-0002-0000-0200-000002000000}">
          <x14:formula1>
            <xm:f>'Drop Down Tables'!$F$2:$F$12</xm:f>
          </x14:formula1>
          <xm:sqref>M14 M16 M26 M20</xm:sqref>
        </x14:dataValidation>
        <x14:dataValidation type="list" allowBlank="1" showInputMessage="1" showErrorMessage="1" error="Please select your choice from the drop down list" prompt="Select method of primary control by selecting the cell &amp; clicking the arrow" xr:uid="{00000000-0002-0000-0200-000003000000}">
          <x14:formula1>
            <xm:f>'Drop Down Tables'!$F$26:$F$30</xm:f>
          </x14:formula1>
          <xm:sqref>K14 K16 K18 K24</xm:sqref>
        </x14:dataValidation>
        <x14:dataValidation type="list" allowBlank="1" showInputMessage="1" showErrorMessage="1" error="Please select your choice from the drop down list" prompt="Select Mark Type by selecting the cell &amp; clicking the arrow" xr:uid="{00000000-0002-0000-0200-000004000000}">
          <x14:formula1>
            <xm:f>'Drop Down Tables'!$F$33:$F$37</xm:f>
          </x14:formula1>
          <xm:sqref>D26 D16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C30"/>
  <sheetViews>
    <sheetView workbookViewId="0">
      <selection activeCell="B19" sqref="B19:K19"/>
    </sheetView>
  </sheetViews>
  <sheetFormatPr defaultColWidth="8.81640625" defaultRowHeight="14" x14ac:dyDescent="0.3"/>
  <cols>
    <col min="1" max="1" width="11.453125" style="1" customWidth="1"/>
    <col min="2" max="2" width="16.1796875" style="1" customWidth="1"/>
    <col min="3" max="3" width="17.7265625" style="1" customWidth="1"/>
    <col min="4" max="4" width="17.453125" style="1" customWidth="1"/>
    <col min="5" max="5" width="14.26953125" style="1" customWidth="1"/>
    <col min="6" max="6" width="14.1796875" style="1" customWidth="1"/>
    <col min="7" max="7" width="15.7265625" style="1" customWidth="1"/>
    <col min="8" max="8" width="6" style="1" bestFit="1" customWidth="1"/>
    <col min="9" max="9" width="10.54296875" style="1" bestFit="1" customWidth="1"/>
    <col min="10" max="10" width="16" style="1" customWidth="1"/>
    <col min="11" max="11" width="17.26953125" style="1" bestFit="1" customWidth="1"/>
    <col min="12" max="12" width="22.81640625" style="1" customWidth="1"/>
    <col min="13" max="13" width="17.453125" style="1" customWidth="1"/>
    <col min="14" max="14" width="40" style="1" customWidth="1"/>
    <col min="15" max="15" width="14" style="1" customWidth="1"/>
    <col min="16" max="16" width="10.26953125" style="1" customWidth="1"/>
    <col min="17" max="22" width="14.81640625" style="1" customWidth="1"/>
    <col min="23" max="23" width="21.453125" style="1" customWidth="1"/>
    <col min="24" max="25" width="20.81640625" style="1" customWidth="1"/>
    <col min="26" max="26" width="12.81640625" style="1" customWidth="1"/>
    <col min="27" max="27" width="11.81640625" style="1" customWidth="1"/>
    <col min="28" max="28" width="12" style="1" customWidth="1"/>
    <col min="29" max="29" width="32.7265625" style="1" customWidth="1"/>
    <col min="30" max="16384" width="8.81640625" style="1"/>
  </cols>
  <sheetData>
    <row r="1" spans="1:29" ht="18.649999999999999" customHeight="1" x14ac:dyDescent="0.3"/>
    <row r="2" spans="1:29" s="5" customFormat="1" ht="89.25" customHeight="1" x14ac:dyDescent="0.35">
      <c r="B2" s="62" t="s">
        <v>55</v>
      </c>
      <c r="C2" s="62" t="s">
        <v>56</v>
      </c>
      <c r="D2" s="62" t="s">
        <v>34</v>
      </c>
      <c r="E2" s="62" t="s">
        <v>73</v>
      </c>
      <c r="F2" s="62" t="s">
        <v>30</v>
      </c>
      <c r="G2" s="62" t="s">
        <v>31</v>
      </c>
      <c r="H2" s="12" t="s">
        <v>0</v>
      </c>
      <c r="I2" s="62" t="s">
        <v>57</v>
      </c>
      <c r="J2" s="62" t="s">
        <v>77</v>
      </c>
      <c r="K2" s="62" t="s">
        <v>78</v>
      </c>
      <c r="L2" s="62" t="s">
        <v>13</v>
      </c>
      <c r="M2" s="62" t="s">
        <v>63</v>
      </c>
      <c r="N2" s="62" t="s">
        <v>72</v>
      </c>
      <c r="O2" s="62" t="s">
        <v>23</v>
      </c>
      <c r="P2" s="62" t="s">
        <v>5</v>
      </c>
      <c r="Q2" s="62" t="s">
        <v>10</v>
      </c>
      <c r="R2" s="62" t="s">
        <v>15</v>
      </c>
      <c r="S2" s="62" t="s">
        <v>61</v>
      </c>
      <c r="T2" s="62" t="s">
        <v>62</v>
      </c>
      <c r="U2" s="62" t="s">
        <v>71</v>
      </c>
      <c r="V2" s="62" t="s">
        <v>69</v>
      </c>
      <c r="W2" s="62" t="s">
        <v>46</v>
      </c>
      <c r="X2" s="62" t="s">
        <v>47</v>
      </c>
      <c r="Y2" s="62" t="s">
        <v>58</v>
      </c>
      <c r="Z2" s="62" t="s">
        <v>65</v>
      </c>
      <c r="AA2" s="62" t="s">
        <v>66</v>
      </c>
      <c r="AB2" s="62" t="s">
        <v>67</v>
      </c>
      <c r="AC2" s="62" t="s">
        <v>28</v>
      </c>
    </row>
    <row r="3" spans="1:29" ht="31.5" customHeight="1" x14ac:dyDescent="0.3">
      <c r="A3" s="56" t="s">
        <v>68</v>
      </c>
      <c r="B3" s="40">
        <v>6628</v>
      </c>
      <c r="C3" s="40">
        <v>10000</v>
      </c>
      <c r="D3" s="55" t="s">
        <v>41</v>
      </c>
      <c r="E3" s="55" t="s">
        <v>74</v>
      </c>
      <c r="F3" s="52">
        <v>11111.111000000001</v>
      </c>
      <c r="G3" s="53">
        <v>22222.222000000002</v>
      </c>
      <c r="H3" s="40">
        <v>54</v>
      </c>
      <c r="I3" s="40">
        <v>100</v>
      </c>
      <c r="J3" s="43">
        <v>43177</v>
      </c>
      <c r="K3" s="43">
        <v>76049</v>
      </c>
      <c r="L3" s="55" t="s">
        <v>64</v>
      </c>
      <c r="M3" s="52">
        <v>1.4999999999999999E-2</v>
      </c>
      <c r="N3" s="55" t="s">
        <v>17</v>
      </c>
      <c r="O3" s="17" t="e">
        <f>IF(N3="","",VLOOKUP(N3,'Drop Down Tables'!A$2:D$10,2, ))</f>
        <v>#N/A</v>
      </c>
      <c r="P3" s="38" t="e">
        <f t="shared" ref="P3:P15" si="0">IF(AND(M3="",O3=""),"",SQRT(M3^2+O3^2))</f>
        <v>#N/A</v>
      </c>
      <c r="Q3" s="44">
        <v>2</v>
      </c>
      <c r="R3" s="40" t="s">
        <v>80</v>
      </c>
      <c r="S3" s="52">
        <v>11125.125</v>
      </c>
      <c r="T3" s="52">
        <v>22236.26</v>
      </c>
      <c r="U3" s="52">
        <v>110.63</v>
      </c>
      <c r="V3" s="51">
        <v>4</v>
      </c>
      <c r="W3" s="52">
        <v>11125.153</v>
      </c>
      <c r="X3" s="52">
        <v>22236.275000000001</v>
      </c>
      <c r="Y3" s="54">
        <v>110.53</v>
      </c>
      <c r="Z3" s="17">
        <f t="shared" ref="Z3:AB8" si="1">W3-S3</f>
        <v>2.8000000000247383E-2</v>
      </c>
      <c r="AA3" s="17">
        <f t="shared" si="1"/>
        <v>1.5000000003055902E-2</v>
      </c>
      <c r="AB3" s="17">
        <f t="shared" si="1"/>
        <v>-9.9999999999994316E-2</v>
      </c>
      <c r="AC3" s="47"/>
    </row>
    <row r="4" spans="1:29" ht="25" x14ac:dyDescent="0.3">
      <c r="A4" s="56"/>
      <c r="B4" s="40"/>
      <c r="C4" s="40"/>
      <c r="D4" s="55"/>
      <c r="E4" s="55"/>
      <c r="F4" s="52"/>
      <c r="G4" s="53"/>
      <c r="H4" s="40"/>
      <c r="I4" s="40"/>
      <c r="J4" s="43"/>
      <c r="K4" s="43"/>
      <c r="L4" s="55" t="s">
        <v>64</v>
      </c>
      <c r="M4" s="52">
        <v>1.7999999999999999E-2</v>
      </c>
      <c r="N4" s="55" t="s">
        <v>17</v>
      </c>
      <c r="O4" s="17" t="e">
        <f>IF(N4="","",VLOOKUP(N4,'Drop Down Tables'!A$2:D$10,2, ))</f>
        <v>#N/A</v>
      </c>
      <c r="P4" s="38" t="e">
        <f t="shared" si="0"/>
        <v>#N/A</v>
      </c>
      <c r="Q4" s="44">
        <v>2</v>
      </c>
      <c r="R4" s="40" t="s">
        <v>81</v>
      </c>
      <c r="S4" s="52">
        <v>12000.522999999999</v>
      </c>
      <c r="T4" s="52">
        <v>23652.691999999999</v>
      </c>
      <c r="U4" s="52">
        <v>108.333</v>
      </c>
      <c r="V4" s="51">
        <v>4</v>
      </c>
      <c r="W4" s="52">
        <v>12000.531999999999</v>
      </c>
      <c r="X4" s="52">
        <v>23652.7</v>
      </c>
      <c r="Y4" s="52">
        <v>108.358</v>
      </c>
      <c r="Z4" s="17">
        <f t="shared" si="1"/>
        <v>9.0000000000145519E-3</v>
      </c>
      <c r="AA4" s="17">
        <f t="shared" si="1"/>
        <v>8.0000000016298145E-3</v>
      </c>
      <c r="AB4" s="17">
        <f t="shared" si="1"/>
        <v>2.5000000000005684E-2</v>
      </c>
      <c r="AC4" s="47"/>
    </row>
    <row r="5" spans="1:29" ht="31.5" customHeight="1" x14ac:dyDescent="0.3">
      <c r="A5" s="56"/>
      <c r="B5" s="40"/>
      <c r="C5" s="40"/>
      <c r="D5" s="55"/>
      <c r="E5" s="55"/>
      <c r="F5" s="52"/>
      <c r="G5" s="53"/>
      <c r="H5" s="40"/>
      <c r="I5" s="40"/>
      <c r="J5" s="43"/>
      <c r="K5" s="43"/>
      <c r="L5" s="55" t="s">
        <v>64</v>
      </c>
      <c r="M5" s="52">
        <v>1.4999999999999999E-2</v>
      </c>
      <c r="N5" s="55" t="s">
        <v>17</v>
      </c>
      <c r="O5" s="17" t="e">
        <f>IF(N5="","",VLOOKUP(N5,'Drop Down Tables'!A$2:D$10,2, ))</f>
        <v>#N/A</v>
      </c>
      <c r="P5" s="38" t="e">
        <f t="shared" si="0"/>
        <v>#N/A</v>
      </c>
      <c r="Q5" s="44">
        <v>2</v>
      </c>
      <c r="R5" s="40" t="s">
        <v>82</v>
      </c>
      <c r="S5" s="52">
        <v>13333.333000000001</v>
      </c>
      <c r="T5" s="52">
        <v>25362.368999999999</v>
      </c>
      <c r="U5" s="52">
        <v>100.56</v>
      </c>
      <c r="V5" s="51">
        <v>3</v>
      </c>
      <c r="W5" s="52">
        <v>13333.433000000001</v>
      </c>
      <c r="X5" s="52">
        <v>25362.378000000001</v>
      </c>
      <c r="Y5" s="52">
        <v>100.6</v>
      </c>
      <c r="Z5" s="17">
        <f t="shared" si="1"/>
        <v>0.1000000000003638</v>
      </c>
      <c r="AA5" s="17">
        <f t="shared" si="1"/>
        <v>9.0000000018335413E-3</v>
      </c>
      <c r="AB5" s="17">
        <f t="shared" si="1"/>
        <v>3.9999999999992042E-2</v>
      </c>
      <c r="AC5" s="47"/>
    </row>
    <row r="6" spans="1:29" ht="31.5" customHeight="1" x14ac:dyDescent="0.3">
      <c r="A6" s="56" t="s">
        <v>68</v>
      </c>
      <c r="B6" s="40">
        <v>6527</v>
      </c>
      <c r="C6" s="40">
        <v>25000</v>
      </c>
      <c r="D6" s="55" t="s">
        <v>41</v>
      </c>
      <c r="E6" s="55" t="s">
        <v>74</v>
      </c>
      <c r="F6" s="52">
        <v>22222.222000000002</v>
      </c>
      <c r="G6" s="53">
        <v>33333.332999999999</v>
      </c>
      <c r="H6" s="40">
        <v>54</v>
      </c>
      <c r="I6" s="40">
        <v>52.332999999999998</v>
      </c>
      <c r="J6" s="43">
        <v>43178</v>
      </c>
      <c r="K6" s="43">
        <v>43178</v>
      </c>
      <c r="L6" s="55" t="s">
        <v>24</v>
      </c>
      <c r="M6" s="52">
        <v>2.3E-2</v>
      </c>
      <c r="N6" s="55" t="s">
        <v>16</v>
      </c>
      <c r="O6" s="17" t="e">
        <f>IF(N6="","",VLOOKUP(N6,'Drop Down Tables'!A$2:D$10,2, ))</f>
        <v>#N/A</v>
      </c>
      <c r="P6" s="38" t="e">
        <f t="shared" si="0"/>
        <v>#N/A</v>
      </c>
      <c r="Q6" s="44">
        <v>4</v>
      </c>
      <c r="R6" s="40"/>
      <c r="S6" s="52"/>
      <c r="T6" s="52"/>
      <c r="U6" s="52"/>
      <c r="V6" s="51" t="s">
        <v>70</v>
      </c>
      <c r="W6" s="52"/>
      <c r="X6" s="52"/>
      <c r="Y6" s="54"/>
      <c r="Z6" s="17">
        <f t="shared" si="1"/>
        <v>0</v>
      </c>
      <c r="AA6" s="17">
        <f t="shared" si="1"/>
        <v>0</v>
      </c>
      <c r="AB6" s="17">
        <f t="shared" si="1"/>
        <v>0</v>
      </c>
      <c r="AC6" s="47"/>
    </row>
    <row r="7" spans="1:29" ht="31.5" customHeight="1" x14ac:dyDescent="0.3">
      <c r="A7" s="57" t="s">
        <v>68</v>
      </c>
      <c r="B7" s="40">
        <v>6539</v>
      </c>
      <c r="C7" s="40">
        <v>30000</v>
      </c>
      <c r="D7" s="55" t="s">
        <v>60</v>
      </c>
      <c r="E7" s="55" t="s">
        <v>79</v>
      </c>
      <c r="F7" s="52">
        <v>33333.332999999999</v>
      </c>
      <c r="G7" s="53">
        <v>44444.444000000003</v>
      </c>
      <c r="H7" s="40">
        <v>53</v>
      </c>
      <c r="I7" s="40">
        <v>45.665999999999997</v>
      </c>
      <c r="J7" s="43">
        <v>43332</v>
      </c>
      <c r="K7" s="43">
        <v>43179</v>
      </c>
      <c r="L7" s="55" t="s">
        <v>26</v>
      </c>
      <c r="M7" s="52">
        <v>4.2999999999999997E-2</v>
      </c>
      <c r="N7" s="55" t="s">
        <v>17</v>
      </c>
      <c r="O7" s="17" t="e">
        <f>IF(N7="","",VLOOKUP(N7,'Drop Down Tables'!A$2:D$10,2, ))</f>
        <v>#N/A</v>
      </c>
      <c r="P7" s="38" t="e">
        <f t="shared" si="0"/>
        <v>#N/A</v>
      </c>
      <c r="Q7" s="44">
        <v>2</v>
      </c>
      <c r="R7" s="40" t="s">
        <v>83</v>
      </c>
      <c r="S7" s="52">
        <v>5555.5550000000003</v>
      </c>
      <c r="T7" s="52">
        <v>6666.6660000000002</v>
      </c>
      <c r="U7" s="52">
        <v>25.63</v>
      </c>
      <c r="V7" s="51">
        <v>4</v>
      </c>
      <c r="W7" s="52">
        <v>5555.5</v>
      </c>
      <c r="X7" s="52">
        <v>6666.6360000000004</v>
      </c>
      <c r="Y7" s="52">
        <v>25.7</v>
      </c>
      <c r="Z7" s="17">
        <f t="shared" si="1"/>
        <v>-5.5000000000291038E-2</v>
      </c>
      <c r="AA7" s="17">
        <f t="shared" si="1"/>
        <v>-2.9999999999745341E-2</v>
      </c>
      <c r="AB7" s="17">
        <f t="shared" si="1"/>
        <v>7.0000000000000284E-2</v>
      </c>
      <c r="AC7" s="47"/>
    </row>
    <row r="8" spans="1:29" ht="31.5" customHeight="1" x14ac:dyDescent="0.3">
      <c r="A8" s="57"/>
      <c r="B8" s="40"/>
      <c r="C8" s="40"/>
      <c r="D8" s="55"/>
      <c r="E8" s="55"/>
      <c r="F8" s="52"/>
      <c r="G8" s="53"/>
      <c r="H8" s="40"/>
      <c r="I8" s="40"/>
      <c r="J8" s="43"/>
      <c r="K8" s="43"/>
      <c r="L8" s="55"/>
      <c r="M8" s="52"/>
      <c r="N8" s="55"/>
      <c r="O8" s="17" t="str">
        <f>IF(N8="","",VLOOKUP(N8,'Drop Down Tables'!A$2:D$10,2, ))</f>
        <v/>
      </c>
      <c r="P8" s="38" t="str">
        <f t="shared" si="0"/>
        <v/>
      </c>
      <c r="Q8" s="44"/>
      <c r="R8" s="40"/>
      <c r="S8" s="52"/>
      <c r="T8" s="52"/>
      <c r="U8" s="52"/>
      <c r="V8" s="44"/>
      <c r="W8" s="52"/>
      <c r="X8" s="52"/>
      <c r="Y8" s="54"/>
      <c r="Z8" s="17">
        <f t="shared" si="1"/>
        <v>0</v>
      </c>
      <c r="AA8" s="17">
        <f t="shared" si="1"/>
        <v>0</v>
      </c>
      <c r="AB8" s="17">
        <f t="shared" si="1"/>
        <v>0</v>
      </c>
      <c r="AC8" s="47"/>
    </row>
    <row r="9" spans="1:29" ht="31.5" customHeight="1" x14ac:dyDescent="0.3">
      <c r="A9" s="57"/>
      <c r="B9" s="40"/>
      <c r="C9" s="40"/>
      <c r="D9" s="55"/>
      <c r="E9" s="55"/>
      <c r="F9" s="52"/>
      <c r="G9" s="53"/>
      <c r="H9" s="40"/>
      <c r="I9" s="40"/>
      <c r="J9" s="43"/>
      <c r="K9" s="43"/>
      <c r="L9" s="55"/>
      <c r="M9" s="52"/>
      <c r="N9" s="55"/>
      <c r="O9" s="17" t="str">
        <f>IF(N9="","",VLOOKUP(N9,'Drop Down Tables'!A$2:D$10,2, ))</f>
        <v/>
      </c>
      <c r="P9" s="38" t="str">
        <f t="shared" si="0"/>
        <v/>
      </c>
      <c r="Q9" s="44"/>
      <c r="R9" s="44"/>
      <c r="S9" s="44"/>
      <c r="T9" s="44"/>
      <c r="U9" s="44"/>
      <c r="V9" s="44"/>
      <c r="W9" s="52"/>
      <c r="X9" s="52"/>
      <c r="Y9" s="54"/>
      <c r="Z9" s="17">
        <f t="shared" ref="Z9:Z15" si="2">W9-S9</f>
        <v>0</v>
      </c>
      <c r="AA9" s="17">
        <f t="shared" ref="AA9:AA15" si="3">X9-T9</f>
        <v>0</v>
      </c>
      <c r="AB9" s="17">
        <f t="shared" ref="AB9:AB15" si="4">Y9-U9</f>
        <v>0</v>
      </c>
      <c r="AC9" s="47"/>
    </row>
    <row r="10" spans="1:29" ht="31.5" customHeight="1" x14ac:dyDescent="0.3">
      <c r="A10" s="57"/>
      <c r="B10" s="40"/>
      <c r="C10" s="40"/>
      <c r="D10" s="55"/>
      <c r="E10" s="55"/>
      <c r="F10" s="52"/>
      <c r="G10" s="53"/>
      <c r="H10" s="40"/>
      <c r="I10" s="40"/>
      <c r="J10" s="43"/>
      <c r="K10" s="43"/>
      <c r="L10" s="55"/>
      <c r="M10" s="52"/>
      <c r="N10" s="55"/>
      <c r="O10" s="17" t="str">
        <f>IF(N10="","",VLOOKUP(N10,'Drop Down Tables'!A$2:D$10,2, ))</f>
        <v/>
      </c>
      <c r="P10" s="38" t="str">
        <f t="shared" si="0"/>
        <v/>
      </c>
      <c r="Q10" s="44"/>
      <c r="R10" s="44"/>
      <c r="S10" s="44"/>
      <c r="T10" s="44"/>
      <c r="U10" s="44"/>
      <c r="V10" s="44"/>
      <c r="W10" s="52"/>
      <c r="X10" s="52"/>
      <c r="Y10" s="54"/>
      <c r="Z10" s="17">
        <f t="shared" si="2"/>
        <v>0</v>
      </c>
      <c r="AA10" s="17">
        <f t="shared" si="3"/>
        <v>0</v>
      </c>
      <c r="AB10" s="17">
        <f t="shared" si="4"/>
        <v>0</v>
      </c>
      <c r="AC10" s="47"/>
    </row>
    <row r="11" spans="1:29" ht="31.5" customHeight="1" x14ac:dyDescent="0.3">
      <c r="A11" s="57"/>
      <c r="B11" s="40"/>
      <c r="C11" s="40"/>
      <c r="D11" s="55"/>
      <c r="E11" s="55"/>
      <c r="F11" s="52"/>
      <c r="G11" s="53"/>
      <c r="H11" s="40"/>
      <c r="I11" s="40"/>
      <c r="J11" s="43"/>
      <c r="K11" s="43"/>
      <c r="L11" s="55"/>
      <c r="M11" s="52"/>
      <c r="N11" s="55"/>
      <c r="O11" s="17" t="str">
        <f>IF(N11="","",VLOOKUP(N11,'Drop Down Tables'!A$2:D$10,2, ))</f>
        <v/>
      </c>
      <c r="P11" s="38" t="str">
        <f t="shared" si="0"/>
        <v/>
      </c>
      <c r="Q11" s="44"/>
      <c r="R11" s="44"/>
      <c r="S11" s="44"/>
      <c r="T11" s="44"/>
      <c r="U11" s="44"/>
      <c r="V11" s="44"/>
      <c r="W11" s="52"/>
      <c r="X11" s="52"/>
      <c r="Y11" s="54"/>
      <c r="Z11" s="17">
        <f t="shared" si="2"/>
        <v>0</v>
      </c>
      <c r="AA11" s="17">
        <f t="shared" si="3"/>
        <v>0</v>
      </c>
      <c r="AB11" s="17">
        <f t="shared" si="4"/>
        <v>0</v>
      </c>
      <c r="AC11" s="47"/>
    </row>
    <row r="12" spans="1:29" ht="31.5" customHeight="1" x14ac:dyDescent="0.3">
      <c r="A12" s="57"/>
      <c r="B12" s="40"/>
      <c r="C12" s="40"/>
      <c r="D12" s="55"/>
      <c r="E12" s="55"/>
      <c r="F12" s="52"/>
      <c r="G12" s="53"/>
      <c r="H12" s="40"/>
      <c r="I12" s="40"/>
      <c r="J12" s="43"/>
      <c r="K12" s="43"/>
      <c r="L12" s="55"/>
      <c r="M12" s="52"/>
      <c r="N12" s="55"/>
      <c r="O12" s="17" t="str">
        <f>IF(N12="","",VLOOKUP(N12,'Drop Down Tables'!A$2:D$10,2, ))</f>
        <v/>
      </c>
      <c r="P12" s="38" t="str">
        <f t="shared" si="0"/>
        <v/>
      </c>
      <c r="Q12" s="44"/>
      <c r="R12" s="44"/>
      <c r="S12" s="44"/>
      <c r="T12" s="44"/>
      <c r="U12" s="44"/>
      <c r="V12" s="44"/>
      <c r="W12" s="52"/>
      <c r="X12" s="52"/>
      <c r="Y12" s="54"/>
      <c r="Z12" s="17">
        <f t="shared" si="2"/>
        <v>0</v>
      </c>
      <c r="AA12" s="17">
        <f t="shared" si="3"/>
        <v>0</v>
      </c>
      <c r="AB12" s="17">
        <f t="shared" si="4"/>
        <v>0</v>
      </c>
      <c r="AC12" s="47"/>
    </row>
    <row r="13" spans="1:29" ht="31.5" customHeight="1" x14ac:dyDescent="0.3">
      <c r="A13" s="57"/>
      <c r="B13" s="40"/>
      <c r="C13" s="40"/>
      <c r="D13" s="55"/>
      <c r="E13" s="55"/>
      <c r="F13" s="52"/>
      <c r="G13" s="53"/>
      <c r="H13" s="40"/>
      <c r="I13" s="40"/>
      <c r="J13" s="43"/>
      <c r="K13" s="43"/>
      <c r="L13" s="55"/>
      <c r="M13" s="52"/>
      <c r="N13" s="55"/>
      <c r="O13" s="17" t="str">
        <f>IF(N13="","",VLOOKUP(N13,'Drop Down Tables'!A$2:D$10,2, ))</f>
        <v/>
      </c>
      <c r="P13" s="38" t="str">
        <f t="shared" si="0"/>
        <v/>
      </c>
      <c r="Q13" s="44"/>
      <c r="R13" s="44"/>
      <c r="S13" s="44"/>
      <c r="T13" s="44"/>
      <c r="U13" s="44"/>
      <c r="V13" s="44"/>
      <c r="W13" s="52"/>
      <c r="X13" s="52"/>
      <c r="Y13" s="54"/>
      <c r="Z13" s="17">
        <f t="shared" si="2"/>
        <v>0</v>
      </c>
      <c r="AA13" s="17">
        <f t="shared" si="3"/>
        <v>0</v>
      </c>
      <c r="AB13" s="17">
        <f t="shared" si="4"/>
        <v>0</v>
      </c>
      <c r="AC13" s="47"/>
    </row>
    <row r="14" spans="1:29" ht="31.5" customHeight="1" x14ac:dyDescent="0.3">
      <c r="A14" s="57"/>
      <c r="B14" s="40"/>
      <c r="C14" s="40"/>
      <c r="D14" s="55"/>
      <c r="E14" s="55"/>
      <c r="F14" s="52"/>
      <c r="G14" s="53"/>
      <c r="H14" s="40"/>
      <c r="I14" s="40"/>
      <c r="J14" s="43"/>
      <c r="K14" s="43"/>
      <c r="L14" s="55"/>
      <c r="M14" s="52"/>
      <c r="N14" s="55"/>
      <c r="O14" s="17" t="str">
        <f>IF(N14="","",VLOOKUP(N14,'Drop Down Tables'!A$2:D$10,2, ))</f>
        <v/>
      </c>
      <c r="P14" s="38" t="str">
        <f t="shared" si="0"/>
        <v/>
      </c>
      <c r="Q14" s="44"/>
      <c r="R14" s="44"/>
      <c r="S14" s="44"/>
      <c r="T14" s="44"/>
      <c r="U14" s="44"/>
      <c r="V14" s="44"/>
      <c r="W14" s="52"/>
      <c r="X14" s="52"/>
      <c r="Y14" s="54"/>
      <c r="Z14" s="17">
        <f t="shared" si="2"/>
        <v>0</v>
      </c>
      <c r="AA14" s="17">
        <f t="shared" si="3"/>
        <v>0</v>
      </c>
      <c r="AB14" s="17">
        <f t="shared" si="4"/>
        <v>0</v>
      </c>
      <c r="AC14" s="47"/>
    </row>
    <row r="15" spans="1:29" ht="31.5" customHeight="1" x14ac:dyDescent="0.3">
      <c r="A15" s="57"/>
      <c r="B15" s="40"/>
      <c r="C15" s="40"/>
      <c r="D15" s="55"/>
      <c r="E15" s="55"/>
      <c r="F15" s="52"/>
      <c r="G15" s="53"/>
      <c r="H15" s="40"/>
      <c r="I15" s="40"/>
      <c r="J15" s="43"/>
      <c r="K15" s="43"/>
      <c r="L15" s="55"/>
      <c r="M15" s="52"/>
      <c r="N15" s="55"/>
      <c r="O15" s="17" t="str">
        <f>IF(N15="","",VLOOKUP(N15,'Drop Down Tables'!A$2:D$10,2, ))</f>
        <v/>
      </c>
      <c r="P15" s="38" t="str">
        <f t="shared" si="0"/>
        <v/>
      </c>
      <c r="Q15" s="44"/>
      <c r="R15" s="44"/>
      <c r="S15" s="44"/>
      <c r="T15" s="44"/>
      <c r="U15" s="44"/>
      <c r="V15" s="44"/>
      <c r="W15" s="52"/>
      <c r="X15" s="52"/>
      <c r="Y15" s="54"/>
      <c r="Z15" s="17">
        <f t="shared" si="2"/>
        <v>0</v>
      </c>
      <c r="AA15" s="17">
        <f t="shared" si="3"/>
        <v>0</v>
      </c>
      <c r="AB15" s="17">
        <f t="shared" si="4"/>
        <v>0</v>
      </c>
      <c r="AC15" s="47"/>
    </row>
    <row r="17" spans="2:15" ht="15.5" x14ac:dyDescent="0.35">
      <c r="B17" s="7" t="s">
        <v>27</v>
      </c>
      <c r="D17" s="7"/>
      <c r="E17" s="7"/>
    </row>
    <row r="18" spans="2:15" ht="14.5" x14ac:dyDescent="0.35">
      <c r="B18" s="20"/>
      <c r="D18" s="20"/>
      <c r="E18" s="20"/>
      <c r="F18" s="13"/>
      <c r="G18" s="13"/>
      <c r="H18" s="13"/>
      <c r="I18" s="13"/>
      <c r="J18" s="13"/>
      <c r="L18" s="13"/>
      <c r="M18" s="13"/>
      <c r="N18" s="13"/>
    </row>
    <row r="19" spans="2:15" s="58" customFormat="1" ht="15.5" x14ac:dyDescent="0.35">
      <c r="B19" s="176" t="s">
        <v>22</v>
      </c>
      <c r="C19" s="176"/>
      <c r="D19" s="176"/>
      <c r="E19" s="176"/>
      <c r="F19" s="176"/>
      <c r="G19" s="176"/>
      <c r="H19" s="176"/>
      <c r="I19" s="176"/>
      <c r="J19" s="176"/>
      <c r="K19" s="176"/>
      <c r="L19" s="59"/>
      <c r="M19" s="59"/>
      <c r="N19" s="59"/>
    </row>
    <row r="20" spans="2:15" ht="48.65" customHeight="1" x14ac:dyDescent="0.3">
      <c r="C20" s="60"/>
      <c r="D20" s="60"/>
      <c r="E20" s="60"/>
      <c r="F20" s="60"/>
      <c r="G20" s="60"/>
      <c r="H20" s="15"/>
      <c r="I20" s="15"/>
      <c r="J20" s="15"/>
      <c r="L20" s="60"/>
      <c r="M20" s="60"/>
      <c r="N20" s="16"/>
    </row>
    <row r="21" spans="2:15" ht="15.5" x14ac:dyDescent="0.35">
      <c r="C21" s="34"/>
      <c r="D21" s="34"/>
      <c r="E21" s="34"/>
      <c r="F21" s="13"/>
      <c r="G21" s="13"/>
      <c r="H21" s="13"/>
      <c r="I21" s="13"/>
      <c r="J21" s="13"/>
      <c r="L21" s="13"/>
      <c r="M21" s="13"/>
      <c r="N21" s="13"/>
      <c r="O21" s="13"/>
    </row>
    <row r="22" spans="2:15" x14ac:dyDescent="0.3">
      <c r="C22" s="13"/>
      <c r="D22" s="13"/>
      <c r="E22" s="13"/>
      <c r="F22" s="13"/>
      <c r="G22" s="13"/>
      <c r="H22" s="13"/>
      <c r="I22" s="13"/>
      <c r="J22" s="13"/>
      <c r="L22" s="13"/>
      <c r="M22" s="13"/>
      <c r="N22" s="13"/>
      <c r="O22" s="13"/>
    </row>
    <row r="23" spans="2:15" x14ac:dyDescent="0.3">
      <c r="C23" s="16"/>
      <c r="D23" s="16"/>
      <c r="E23" s="16"/>
      <c r="F23" s="60"/>
      <c r="G23" s="28"/>
      <c r="H23" s="28"/>
      <c r="I23" s="28"/>
      <c r="J23" s="28"/>
      <c r="L23" s="28"/>
      <c r="M23" s="182"/>
      <c r="N23" s="182"/>
      <c r="O23" s="60"/>
    </row>
    <row r="24" spans="2:15" x14ac:dyDescent="0.3">
      <c r="C24" s="61"/>
      <c r="D24" s="61"/>
      <c r="E24" s="61"/>
      <c r="F24" s="61"/>
      <c r="G24" s="29"/>
      <c r="H24" s="30"/>
      <c r="I24" s="30"/>
      <c r="J24" s="30"/>
      <c r="L24" s="30"/>
      <c r="M24" s="181"/>
      <c r="N24" s="181"/>
      <c r="O24" s="27"/>
    </row>
    <row r="25" spans="2:15" x14ac:dyDescent="0.3">
      <c r="C25" s="61"/>
      <c r="D25" s="61"/>
      <c r="E25" s="61"/>
      <c r="F25" s="61"/>
      <c r="G25" s="29"/>
      <c r="H25" s="30"/>
      <c r="I25" s="30"/>
      <c r="J25" s="30"/>
      <c r="L25" s="30"/>
      <c r="M25" s="181"/>
      <c r="N25" s="181"/>
      <c r="O25" s="27"/>
    </row>
    <row r="26" spans="2:15" x14ac:dyDescent="0.3">
      <c r="C26" s="61"/>
      <c r="D26" s="61"/>
      <c r="E26" s="61"/>
      <c r="F26" s="61"/>
      <c r="G26" s="29"/>
      <c r="H26" s="30"/>
      <c r="I26" s="30"/>
      <c r="J26" s="30"/>
      <c r="L26" s="30"/>
      <c r="M26" s="181"/>
      <c r="N26" s="181"/>
      <c r="O26" s="27"/>
    </row>
    <row r="27" spans="2:15" ht="15" customHeight="1" x14ac:dyDescent="0.3">
      <c r="C27" s="61"/>
      <c r="D27" s="61"/>
      <c r="E27" s="61"/>
      <c r="F27" s="61"/>
      <c r="G27" s="29"/>
      <c r="H27" s="30"/>
      <c r="I27" s="30"/>
      <c r="J27" s="30"/>
      <c r="L27" s="30"/>
      <c r="M27" s="181"/>
      <c r="N27" s="181"/>
      <c r="O27" s="27"/>
    </row>
    <row r="28" spans="2:15" x14ac:dyDescent="0.3">
      <c r="C28" s="61"/>
      <c r="D28" s="61"/>
      <c r="E28" s="61"/>
      <c r="F28" s="61"/>
      <c r="G28" s="29"/>
      <c r="H28" s="30"/>
      <c r="I28" s="30"/>
      <c r="J28" s="30"/>
      <c r="L28" s="30"/>
      <c r="M28" s="181"/>
      <c r="N28" s="181"/>
      <c r="O28" s="27"/>
    </row>
    <row r="29" spans="2:15" x14ac:dyDescent="0.3">
      <c r="C29" s="61"/>
      <c r="D29" s="61"/>
      <c r="E29" s="61"/>
      <c r="F29" s="61"/>
      <c r="G29" s="29"/>
      <c r="H29" s="30"/>
      <c r="I29" s="30"/>
      <c r="J29" s="30"/>
      <c r="L29" s="30"/>
      <c r="M29" s="181"/>
      <c r="N29" s="181"/>
      <c r="O29" s="27"/>
    </row>
    <row r="30" spans="2:15" x14ac:dyDescent="0.3">
      <c r="C30" s="61"/>
      <c r="D30" s="61"/>
      <c r="E30" s="61"/>
      <c r="F30" s="61"/>
      <c r="G30" s="29"/>
      <c r="H30" s="30"/>
      <c r="I30" s="30"/>
      <c r="J30" s="30"/>
      <c r="L30" s="30"/>
      <c r="M30" s="181"/>
      <c r="N30" s="181"/>
      <c r="O30" s="27"/>
    </row>
  </sheetData>
  <mergeCells count="9">
    <mergeCell ref="M27:N27"/>
    <mergeCell ref="M28:N28"/>
    <mergeCell ref="M29:N29"/>
    <mergeCell ref="M30:N30"/>
    <mergeCell ref="B19:K19"/>
    <mergeCell ref="M23:N23"/>
    <mergeCell ref="M24:N24"/>
    <mergeCell ref="M25:N25"/>
    <mergeCell ref="M26:N26"/>
  </mergeCells>
  <dataValidations count="16">
    <dataValidation allowBlank="1" showInputMessage="1" showErrorMessage="1" prompt="Insert the published Horizontal PU (Survey Database or AUSPOS Report) for the PSM used for control or check " sqref="M3:M15" xr:uid="{00000000-0002-0000-0300-000000000000}"/>
    <dataValidation allowBlank="1" showInputMessage="1" showErrorMessage="1" prompt="Insert the date of vertical observations" sqref="K3:K15" xr:uid="{00000000-0002-0000-0300-000001000000}"/>
    <dataValidation allowBlank="1" showInputMessage="1" showErrorMessage="1" prompt="Insert the date of horizontal observations" sqref="J3:J15" xr:uid="{00000000-0002-0000-0300-000002000000}"/>
    <dataValidation allowBlank="1" showInputMessage="1" showErrorMessage="1" prompt="Any other comments?" sqref="AC3:AC15" xr:uid="{00000000-0002-0000-0300-000003000000}"/>
    <dataValidation allowBlank="1" showInputMessage="1" showErrorMessage="1" prompt="Insert the observed AHD elevation for existing PSM used as a check (optional)" sqref="Y3 Y6 Y8:Y15" xr:uid="{00000000-0002-0000-0300-000004000000}"/>
    <dataValidation allowBlank="1" showInputMessage="1" showErrorMessage="1" prompt="Insert the number of observations to the PSM being coordinated" sqref="Q3:Q15 R9:U15 V8:V15" xr:uid="{00000000-0002-0000-0300-000005000000}"/>
    <dataValidation allowBlank="1" showInputMessage="1" showErrorMessage="1" prompt="This cell is LOCKED" sqref="O3:P15 Z3:AB15" xr:uid="{00000000-0002-0000-0300-000006000000}"/>
    <dataValidation allowBlank="1" showInputMessage="1" showErrorMessage="1" prompt="Insert the published AHD Elevation for the PSM used for control or check" sqref="Y4:Y5 Y7 U3:U8" xr:uid="{00000000-0002-0000-0300-000007000000}"/>
    <dataValidation allowBlank="1" showInputMessage="1" showErrorMessage="1" prompt="Insert the published MGA94 Northing for the PSM used for control or check" sqref="X3:X15 T3:T8" xr:uid="{00000000-0002-0000-0300-000008000000}"/>
    <dataValidation allowBlank="1" showInputMessage="1" showErrorMessage="1" prompt="Insert the published MGA94 Easting for the PSM used for control or check" sqref="W3:W15 S3:S8" xr:uid="{00000000-0002-0000-0300-000009000000}"/>
    <dataValidation allowBlank="1" showInputMessage="1" showErrorMessage="1" prompt="Insert observed AHD elevation of PSM being coordinated (optional)" sqref="I3:I15" xr:uid="{00000000-0002-0000-0300-00000A000000}"/>
    <dataValidation allowBlank="1" showInputMessage="1" showErrorMessage="1" prompt="Insert observed MGA94 Northing of PSM being coordinated" sqref="G3:G15" xr:uid="{00000000-0002-0000-0300-00000B000000}"/>
    <dataValidation allowBlank="1" showInputMessage="1" showErrorMessage="1" prompt="Insert observed MGA94 Easting of PSM being coordinated" sqref="F3:F15" xr:uid="{00000000-0002-0000-0300-00000C000000}"/>
    <dataValidation type="whole" allowBlank="1" showInputMessage="1" showErrorMessage="1" prompt="Insert PSM Number_x000a_eg 12345" sqref="C3:C15" xr:uid="{00000000-0002-0000-0300-00000D000000}">
      <formula1>1</formula1>
      <formula2>99999</formula2>
    </dataValidation>
    <dataValidation type="whole" allowBlank="1" showInputMessage="1" showErrorMessage="1" prompt="Insert PSM Map Sheet Number_x000a_eg. 6628" sqref="B3:B15" xr:uid="{00000000-0002-0000-0300-00000E000000}">
      <formula1>4141</formula1>
      <formula2>7329</formula2>
    </dataValidation>
    <dataValidation allowBlank="1" showInputMessage="1" showErrorMessage="1" prompt="Insert the PSM number used as control or as check on AUSPOS or CORS RTK_x000a_eg 6628/12345" sqref="R3:R8" xr:uid="{00000000-0002-0000-0300-00000F000000}"/>
  </dataValidations>
  <hyperlinks>
    <hyperlink ref="B19" r:id="rId1" xr:uid="{00000000-0004-0000-0300-000000000000}"/>
  </hyperlinks>
  <pageMargins left="0.7" right="0.7" top="0.75" bottom="0.75" header="0.3" footer="0.3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="Please select your choice from the drop down list" prompt="Select Mark Type by selecting the cell &amp; clicking the arrow" xr:uid="{00000000-0002-0000-0300-000010000000}">
          <x14:formula1>
            <xm:f>'Drop Down Tables'!$A$33:$A$37</xm:f>
          </x14:formula1>
          <xm:sqref>E3:E15</xm:sqref>
        </x14:dataValidation>
        <x14:dataValidation type="list" allowBlank="1" showInputMessage="1" showErrorMessage="1" prompt="Select the Vertical Order for the control PSM by selecting the cell &amp; clicking the arrow" xr:uid="{00000000-0002-0000-0300-000011000000}">
          <x14:formula1>
            <xm:f>'Drop Down Tables'!$A$41:$A$46</xm:f>
          </x14:formula1>
          <xm:sqref>V3:V7</xm:sqref>
        </x14:dataValidation>
        <x14:dataValidation type="list" allowBlank="1" showInputMessage="1" showErrorMessage="1" error="Please select your choice from the drop down list" prompt="Select PSM Status by selecting the cell &amp; clicking the arrow" xr:uid="{00000000-0002-0000-0300-000012000000}">
          <x14:formula1>
            <xm:f>'Drop Down Tables'!$A$49:$A$51</xm:f>
          </x14:formula1>
          <xm:sqref>D3:D15</xm:sqref>
        </x14:dataValidation>
        <x14:dataValidation type="list" allowBlank="1" showInputMessage="1" showErrorMessage="1" error="Please select your choice from the drop down list" prompt="Select Zone by selecting cell &amp; clicking the arrow" xr:uid="{00000000-0002-0000-0300-000013000000}">
          <x14:formula1>
            <xm:f>'Drop Down Tables'!$A$55:$A$57</xm:f>
          </x14:formula1>
          <xm:sqref>H3:H15</xm:sqref>
        </x14:dataValidation>
        <x14:dataValidation type="list" allowBlank="1" showInputMessage="1" showErrorMessage="1" error="Please select your choice from the drop down list" prompt="Select type of control by selecting the cell &amp; clicking the arrow" xr:uid="{00000000-0002-0000-0300-000014000000}">
          <x14:formula1>
            <xm:f>'Drop Down Tables'!$A$26:$A$28</xm:f>
          </x14:formula1>
          <xm:sqref>L3:L15</xm:sqref>
        </x14:dataValidation>
        <x14:dataValidation type="list" allowBlank="1" showInputMessage="1" showErrorMessage="1" error="Please select your choice from the drop down list" prompt="Select the horizontal coordination method by selecting the cell &amp; clicking the arrow" xr:uid="{00000000-0002-0000-0300-000015000000}">
          <x14:formula1>
            <xm:f>'Drop Down Tables'!#REF!</xm:f>
          </x14:formula1>
          <xm:sqref>N3:N15</xm:sqref>
        </x14:dataValidation>
        <x14:dataValidation type="list" allowBlank="1" showInputMessage="1" showErrorMessage="1" xr:uid="{00000000-0002-0000-0300-000016000000}">
          <x14:formula1>
            <xm:f>'Drop Down Tables'!$A$23:$A$23</xm:f>
          </x14:formula1>
          <xm:sqref>M24:N30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C30"/>
  <sheetViews>
    <sheetView workbookViewId="0">
      <selection activeCell="D23" sqref="D23"/>
    </sheetView>
  </sheetViews>
  <sheetFormatPr defaultColWidth="8.81640625" defaultRowHeight="14.5" x14ac:dyDescent="0.35"/>
  <cols>
    <col min="1" max="1" width="11.453125" style="1" customWidth="1"/>
    <col min="2" max="2" width="16.1796875" style="1" customWidth="1"/>
    <col min="3" max="3" width="17.7265625" style="1" customWidth="1"/>
    <col min="4" max="4" width="17.453125" style="1" customWidth="1"/>
    <col min="5" max="5" width="14.26953125" style="1" customWidth="1"/>
    <col min="6" max="6" width="14.1796875" style="1" customWidth="1"/>
    <col min="7" max="7" width="15.7265625" style="1" customWidth="1"/>
    <col min="8" max="8" width="6" style="1" bestFit="1" customWidth="1"/>
    <col min="9" max="9" width="10.54296875" style="1" bestFit="1" customWidth="1"/>
    <col min="10" max="10" width="16" style="1" customWidth="1"/>
    <col min="11" max="11" width="17.26953125" style="1" bestFit="1" customWidth="1"/>
    <col min="12" max="12" width="22.81640625" style="1" customWidth="1"/>
    <col min="13" max="13" width="14.7265625" style="1" customWidth="1"/>
    <col min="14" max="14" width="16.453125" style="1" bestFit="1" customWidth="1"/>
    <col min="15" max="15" width="17.1796875" style="1" customWidth="1"/>
    <col min="16" max="16" width="15.1796875" customWidth="1"/>
    <col min="17" max="18" width="17.453125" style="1" customWidth="1"/>
    <col min="19" max="19" width="40" style="1" customWidth="1"/>
    <col min="20" max="20" width="14" style="1" customWidth="1"/>
    <col min="21" max="21" width="10.26953125" style="1" customWidth="1"/>
    <col min="22" max="22" width="14.81640625" style="1" customWidth="1"/>
    <col min="23" max="23" width="21.453125" style="1" customWidth="1"/>
    <col min="24" max="25" width="20.81640625" style="1" customWidth="1"/>
    <col min="26" max="26" width="12.81640625" style="1" customWidth="1"/>
    <col min="27" max="27" width="11.81640625" style="1" customWidth="1"/>
    <col min="28" max="28" width="12" style="1" customWidth="1"/>
    <col min="29" max="29" width="32.7265625" style="1" customWidth="1"/>
    <col min="30" max="16384" width="8.81640625" style="1"/>
  </cols>
  <sheetData>
    <row r="1" spans="1:29" ht="18.649999999999999" customHeight="1" x14ac:dyDescent="0.35"/>
    <row r="2" spans="1:29" s="5" customFormat="1" ht="89.25" customHeight="1" x14ac:dyDescent="0.35">
      <c r="B2" s="62" t="s">
        <v>55</v>
      </c>
      <c r="C2" s="62" t="s">
        <v>56</v>
      </c>
      <c r="D2" s="62" t="s">
        <v>34</v>
      </c>
      <c r="E2" s="62" t="s">
        <v>73</v>
      </c>
      <c r="F2" s="62" t="s">
        <v>30</v>
      </c>
      <c r="G2" s="62" t="s">
        <v>31</v>
      </c>
      <c r="H2" s="12" t="s">
        <v>0</v>
      </c>
      <c r="I2" s="62" t="s">
        <v>57</v>
      </c>
      <c r="J2" s="62" t="s">
        <v>77</v>
      </c>
      <c r="K2" s="62" t="s">
        <v>78</v>
      </c>
      <c r="L2" s="62" t="s">
        <v>13</v>
      </c>
      <c r="M2" s="62" t="s">
        <v>15</v>
      </c>
      <c r="N2" s="62" t="s">
        <v>61</v>
      </c>
      <c r="O2" s="62" t="s">
        <v>62</v>
      </c>
      <c r="P2" s="62" t="s">
        <v>71</v>
      </c>
      <c r="Q2" s="62" t="s">
        <v>63</v>
      </c>
      <c r="R2" s="62" t="s">
        <v>69</v>
      </c>
      <c r="S2" s="62" t="s">
        <v>72</v>
      </c>
      <c r="T2" s="62" t="s">
        <v>23</v>
      </c>
      <c r="U2" s="62" t="s">
        <v>5</v>
      </c>
      <c r="V2" s="62" t="s">
        <v>10</v>
      </c>
      <c r="W2" s="62" t="s">
        <v>46</v>
      </c>
      <c r="X2" s="62" t="s">
        <v>47</v>
      </c>
      <c r="Y2" s="62" t="s">
        <v>58</v>
      </c>
      <c r="Z2" s="62" t="s">
        <v>65</v>
      </c>
      <c r="AA2" s="62" t="s">
        <v>66</v>
      </c>
      <c r="AB2" s="62" t="s">
        <v>67</v>
      </c>
      <c r="AC2" s="62" t="s">
        <v>28</v>
      </c>
    </row>
    <row r="3" spans="1:29" ht="31.5" customHeight="1" x14ac:dyDescent="0.3">
      <c r="A3" s="56" t="s">
        <v>68</v>
      </c>
      <c r="B3" s="40">
        <v>6628</v>
      </c>
      <c r="C3" s="40">
        <v>10000</v>
      </c>
      <c r="D3" s="55" t="s">
        <v>41</v>
      </c>
      <c r="E3" s="55" t="s">
        <v>74</v>
      </c>
      <c r="F3" s="52">
        <v>11111.111000000001</v>
      </c>
      <c r="G3" s="53">
        <v>22222.222000000002</v>
      </c>
      <c r="H3" s="40">
        <v>54</v>
      </c>
      <c r="I3" s="40">
        <v>100</v>
      </c>
      <c r="J3" s="43">
        <v>43177</v>
      </c>
      <c r="K3" s="43">
        <v>76049</v>
      </c>
      <c r="L3" s="55" t="s">
        <v>64</v>
      </c>
      <c r="M3" s="40" t="s">
        <v>80</v>
      </c>
      <c r="N3" s="52">
        <v>11125.125</v>
      </c>
      <c r="O3" s="52">
        <v>22236.26</v>
      </c>
      <c r="P3" s="52">
        <v>110.63</v>
      </c>
      <c r="Q3" s="52">
        <v>1.4999999999999999E-2</v>
      </c>
      <c r="R3" s="51">
        <v>4</v>
      </c>
      <c r="S3" s="55" t="s">
        <v>17</v>
      </c>
      <c r="T3" s="17" t="e">
        <f>IF(S3="","",VLOOKUP(S3,'Drop Down Tables'!A$2:D$10,2, ))</f>
        <v>#N/A</v>
      </c>
      <c r="U3" s="38" t="e">
        <f>IF(AND(Q3="",T3=""),"",SQRT(Q3^2+T3^2))</f>
        <v>#N/A</v>
      </c>
      <c r="V3" s="44">
        <v>2</v>
      </c>
      <c r="W3" s="52">
        <v>11125.153</v>
      </c>
      <c r="X3" s="52">
        <v>22236.275000000001</v>
      </c>
      <c r="Y3" s="54">
        <v>110.53</v>
      </c>
      <c r="Z3" s="17">
        <f>W3-N3</f>
        <v>2.8000000000247383E-2</v>
      </c>
      <c r="AA3" s="17">
        <f>X3-O3</f>
        <v>1.5000000003055902E-2</v>
      </c>
      <c r="AB3" s="17">
        <f>Y3-P3</f>
        <v>-9.9999999999994316E-2</v>
      </c>
      <c r="AC3" s="47"/>
    </row>
    <row r="4" spans="1:29" ht="25" x14ac:dyDescent="0.3">
      <c r="A4" s="56"/>
      <c r="B4" s="40"/>
      <c r="C4" s="40"/>
      <c r="D4" s="55"/>
      <c r="E4" s="55"/>
      <c r="F4" s="52"/>
      <c r="G4" s="53"/>
      <c r="H4" s="40"/>
      <c r="I4" s="40"/>
      <c r="J4" s="43"/>
      <c r="K4" s="43"/>
      <c r="L4" s="55" t="s">
        <v>64</v>
      </c>
      <c r="M4" s="40" t="s">
        <v>81</v>
      </c>
      <c r="N4" s="52">
        <v>12000.522999999999</v>
      </c>
      <c r="O4" s="52">
        <v>23652.691999999999</v>
      </c>
      <c r="P4" s="52">
        <v>108.333</v>
      </c>
      <c r="Q4" s="52">
        <v>1.7999999999999999E-2</v>
      </c>
      <c r="R4" s="51">
        <v>4</v>
      </c>
      <c r="S4" s="55" t="s">
        <v>17</v>
      </c>
      <c r="T4" s="17" t="e">
        <f>IF(S4="","",VLOOKUP(S4,'Drop Down Tables'!A$2:D$10,2, ))</f>
        <v>#N/A</v>
      </c>
      <c r="U4" s="38" t="e">
        <f t="shared" ref="U4:U15" si="0">IF(AND(Q4="",T4=""),"",SQRT(Q4^2+T4^2))</f>
        <v>#N/A</v>
      </c>
      <c r="V4" s="44">
        <v>2</v>
      </c>
      <c r="W4" s="52">
        <v>12000.531999999999</v>
      </c>
      <c r="X4" s="52">
        <v>23652.7</v>
      </c>
      <c r="Y4" s="52">
        <v>108.358</v>
      </c>
      <c r="Z4" s="17">
        <f t="shared" ref="Z4:AB15" si="1">W4-N4</f>
        <v>9.0000000000145519E-3</v>
      </c>
      <c r="AA4" s="17">
        <f t="shared" si="1"/>
        <v>8.0000000016298145E-3</v>
      </c>
      <c r="AB4" s="17">
        <f t="shared" si="1"/>
        <v>2.5000000000005684E-2</v>
      </c>
      <c r="AC4" s="47"/>
    </row>
    <row r="5" spans="1:29" ht="31.5" customHeight="1" x14ac:dyDescent="0.3">
      <c r="A5" s="56"/>
      <c r="B5" s="40"/>
      <c r="C5" s="40"/>
      <c r="D5" s="55"/>
      <c r="E5" s="55"/>
      <c r="F5" s="52"/>
      <c r="G5" s="53"/>
      <c r="H5" s="40"/>
      <c r="I5" s="40"/>
      <c r="J5" s="43"/>
      <c r="K5" s="43"/>
      <c r="L5" s="55" t="s">
        <v>64</v>
      </c>
      <c r="M5" s="40" t="s">
        <v>82</v>
      </c>
      <c r="N5" s="52">
        <v>13333.333000000001</v>
      </c>
      <c r="O5" s="52">
        <v>25362.368999999999</v>
      </c>
      <c r="P5" s="52">
        <v>100.56</v>
      </c>
      <c r="Q5" s="52">
        <v>1.4999999999999999E-2</v>
      </c>
      <c r="R5" s="51">
        <v>3</v>
      </c>
      <c r="S5" s="55" t="s">
        <v>17</v>
      </c>
      <c r="T5" s="17" t="e">
        <f>IF(S5="","",VLOOKUP(S5,'Drop Down Tables'!A$2:D$10,2, ))</f>
        <v>#N/A</v>
      </c>
      <c r="U5" s="38" t="e">
        <f t="shared" si="0"/>
        <v>#N/A</v>
      </c>
      <c r="V5" s="44">
        <v>2</v>
      </c>
      <c r="W5" s="52">
        <v>13333.433000000001</v>
      </c>
      <c r="X5" s="52">
        <v>25362.378000000001</v>
      </c>
      <c r="Y5" s="52">
        <v>100.6</v>
      </c>
      <c r="Z5" s="17">
        <f t="shared" si="1"/>
        <v>0.1000000000003638</v>
      </c>
      <c r="AA5" s="17">
        <f t="shared" si="1"/>
        <v>9.0000000018335413E-3</v>
      </c>
      <c r="AB5" s="17">
        <f t="shared" si="1"/>
        <v>3.9999999999992042E-2</v>
      </c>
      <c r="AC5" s="47"/>
    </row>
    <row r="6" spans="1:29" ht="31.5" customHeight="1" x14ac:dyDescent="0.3">
      <c r="A6" s="56" t="s">
        <v>68</v>
      </c>
      <c r="B6" s="40">
        <v>6527</v>
      </c>
      <c r="C6" s="40">
        <v>25000</v>
      </c>
      <c r="D6" s="55" t="s">
        <v>41</v>
      </c>
      <c r="E6" s="55" t="s">
        <v>74</v>
      </c>
      <c r="F6" s="52">
        <v>22222.222000000002</v>
      </c>
      <c r="G6" s="53">
        <v>33333.332999999999</v>
      </c>
      <c r="H6" s="40">
        <v>54</v>
      </c>
      <c r="I6" s="40">
        <v>52.332999999999998</v>
      </c>
      <c r="J6" s="43">
        <v>43178</v>
      </c>
      <c r="K6" s="43">
        <v>43178</v>
      </c>
      <c r="L6" s="55" t="s">
        <v>24</v>
      </c>
      <c r="M6" s="40"/>
      <c r="N6" s="52"/>
      <c r="O6" s="52"/>
      <c r="P6" s="52"/>
      <c r="Q6" s="52">
        <v>2.3E-2</v>
      </c>
      <c r="R6" s="51" t="s">
        <v>70</v>
      </c>
      <c r="S6" s="55" t="s">
        <v>16</v>
      </c>
      <c r="T6" s="17" t="e">
        <f>IF(S6="","",VLOOKUP(S6,'Drop Down Tables'!A$2:D$10,2, ))</f>
        <v>#N/A</v>
      </c>
      <c r="U6" s="38" t="e">
        <f t="shared" si="0"/>
        <v>#N/A</v>
      </c>
      <c r="V6" s="44">
        <v>4</v>
      </c>
      <c r="W6" s="52"/>
      <c r="X6" s="52"/>
      <c r="Y6" s="54"/>
      <c r="Z6" s="17">
        <f t="shared" si="1"/>
        <v>0</v>
      </c>
      <c r="AA6" s="17">
        <f t="shared" si="1"/>
        <v>0</v>
      </c>
      <c r="AB6" s="17">
        <f t="shared" si="1"/>
        <v>0</v>
      </c>
      <c r="AC6" s="47"/>
    </row>
    <row r="7" spans="1:29" ht="31.5" customHeight="1" x14ac:dyDescent="0.3">
      <c r="A7" s="57" t="s">
        <v>68</v>
      </c>
      <c r="B7" s="40">
        <v>6539</v>
      </c>
      <c r="C7" s="40">
        <v>30000</v>
      </c>
      <c r="D7" s="55" t="s">
        <v>60</v>
      </c>
      <c r="E7" s="55" t="s">
        <v>79</v>
      </c>
      <c r="F7" s="52">
        <v>33333.332999999999</v>
      </c>
      <c r="G7" s="53">
        <v>44444.444000000003</v>
      </c>
      <c r="H7" s="40">
        <v>53</v>
      </c>
      <c r="I7" s="40">
        <v>45.665999999999997</v>
      </c>
      <c r="J7" s="43">
        <v>43332</v>
      </c>
      <c r="K7" s="43">
        <v>43179</v>
      </c>
      <c r="L7" s="55" t="s">
        <v>26</v>
      </c>
      <c r="M7" s="40" t="s">
        <v>83</v>
      </c>
      <c r="N7" s="52">
        <v>5555.5550000000003</v>
      </c>
      <c r="O7" s="52">
        <v>6666.6660000000002</v>
      </c>
      <c r="P7" s="52">
        <v>25.63</v>
      </c>
      <c r="Q7" s="52">
        <v>4.2999999999999997E-2</v>
      </c>
      <c r="R7" s="51">
        <v>4</v>
      </c>
      <c r="S7" s="55" t="s">
        <v>17</v>
      </c>
      <c r="T7" s="17" t="e">
        <f>IF(S7="","",VLOOKUP(S7,'Drop Down Tables'!A$2:D$10,2, ))</f>
        <v>#N/A</v>
      </c>
      <c r="U7" s="38" t="e">
        <f t="shared" si="0"/>
        <v>#N/A</v>
      </c>
      <c r="V7" s="44">
        <v>2</v>
      </c>
      <c r="W7" s="52">
        <v>5555.5</v>
      </c>
      <c r="X7" s="52">
        <v>6666.6360000000004</v>
      </c>
      <c r="Y7" s="52">
        <v>25.7</v>
      </c>
      <c r="Z7" s="17">
        <f t="shared" si="1"/>
        <v>-5.5000000000291038E-2</v>
      </c>
      <c r="AA7" s="17">
        <f t="shared" si="1"/>
        <v>-2.9999999999745341E-2</v>
      </c>
      <c r="AB7" s="17">
        <f t="shared" si="1"/>
        <v>7.0000000000000284E-2</v>
      </c>
      <c r="AC7" s="47"/>
    </row>
    <row r="8" spans="1:29" ht="31.5" customHeight="1" x14ac:dyDescent="0.3">
      <c r="A8" s="57"/>
      <c r="B8" s="40"/>
      <c r="C8" s="40"/>
      <c r="D8" s="55"/>
      <c r="E8" s="55"/>
      <c r="F8" s="52"/>
      <c r="G8" s="53"/>
      <c r="H8" s="40"/>
      <c r="I8" s="40"/>
      <c r="J8" s="43"/>
      <c r="K8" s="43"/>
      <c r="L8" s="55"/>
      <c r="M8" s="40"/>
      <c r="N8" s="52"/>
      <c r="O8" s="52"/>
      <c r="P8" s="52"/>
      <c r="Q8" s="52"/>
      <c r="R8" s="51"/>
      <c r="S8" s="55"/>
      <c r="T8" s="17" t="str">
        <f>IF(S8="","",VLOOKUP(S8,'Drop Down Tables'!A$2:D$10,2, ))</f>
        <v/>
      </c>
      <c r="U8" s="38" t="str">
        <f t="shared" si="0"/>
        <v/>
      </c>
      <c r="V8" s="44"/>
      <c r="W8" s="52"/>
      <c r="X8" s="52"/>
      <c r="Y8" s="54"/>
      <c r="Z8" s="17">
        <f t="shared" si="1"/>
        <v>0</v>
      </c>
      <c r="AA8" s="17">
        <f t="shared" si="1"/>
        <v>0</v>
      </c>
      <c r="AB8" s="17">
        <f t="shared" si="1"/>
        <v>0</v>
      </c>
      <c r="AC8" s="47"/>
    </row>
    <row r="9" spans="1:29" ht="31.5" customHeight="1" x14ac:dyDescent="0.3">
      <c r="A9" s="57"/>
      <c r="B9" s="40"/>
      <c r="C9" s="40"/>
      <c r="D9" s="55"/>
      <c r="E9" s="55"/>
      <c r="F9" s="52"/>
      <c r="G9" s="53"/>
      <c r="H9" s="40"/>
      <c r="I9" s="40"/>
      <c r="J9" s="43"/>
      <c r="K9" s="43"/>
      <c r="L9" s="55"/>
      <c r="M9" s="40"/>
      <c r="N9" s="52"/>
      <c r="O9" s="52"/>
      <c r="P9" s="52"/>
      <c r="Q9" s="52"/>
      <c r="R9" s="51"/>
      <c r="S9" s="55"/>
      <c r="T9" s="17" t="str">
        <f>IF(S9="","",VLOOKUP(S9,'Drop Down Tables'!A$2:D$10,2, ))</f>
        <v/>
      </c>
      <c r="U9" s="38" t="str">
        <f t="shared" si="0"/>
        <v/>
      </c>
      <c r="V9" s="44"/>
      <c r="W9" s="52"/>
      <c r="X9" s="52"/>
      <c r="Y9" s="54"/>
      <c r="Z9" s="17">
        <f t="shared" si="1"/>
        <v>0</v>
      </c>
      <c r="AA9" s="17">
        <f t="shared" si="1"/>
        <v>0</v>
      </c>
      <c r="AB9" s="17">
        <f t="shared" si="1"/>
        <v>0</v>
      </c>
      <c r="AC9" s="47"/>
    </row>
    <row r="10" spans="1:29" ht="31.5" customHeight="1" x14ac:dyDescent="0.3">
      <c r="A10" s="57"/>
      <c r="B10" s="40"/>
      <c r="C10" s="40"/>
      <c r="D10" s="55"/>
      <c r="E10" s="55"/>
      <c r="F10" s="52"/>
      <c r="G10" s="53"/>
      <c r="H10" s="40"/>
      <c r="I10" s="40"/>
      <c r="J10" s="43"/>
      <c r="K10" s="43"/>
      <c r="L10" s="55"/>
      <c r="M10" s="40"/>
      <c r="N10" s="52"/>
      <c r="O10" s="52"/>
      <c r="P10" s="52"/>
      <c r="Q10" s="52"/>
      <c r="R10" s="51"/>
      <c r="S10" s="55"/>
      <c r="T10" s="17" t="str">
        <f>IF(S10="","",VLOOKUP(S10,'Drop Down Tables'!A$2:D$10,2, ))</f>
        <v/>
      </c>
      <c r="U10" s="38" t="str">
        <f t="shared" si="0"/>
        <v/>
      </c>
      <c r="V10" s="44"/>
      <c r="W10" s="52"/>
      <c r="X10" s="52"/>
      <c r="Y10" s="54"/>
      <c r="Z10" s="17">
        <f t="shared" si="1"/>
        <v>0</v>
      </c>
      <c r="AA10" s="17">
        <f t="shared" si="1"/>
        <v>0</v>
      </c>
      <c r="AB10" s="17">
        <f t="shared" si="1"/>
        <v>0</v>
      </c>
      <c r="AC10" s="47"/>
    </row>
    <row r="11" spans="1:29" ht="31.5" customHeight="1" x14ac:dyDescent="0.3">
      <c r="A11" s="57"/>
      <c r="B11" s="40"/>
      <c r="C11" s="40"/>
      <c r="D11" s="55"/>
      <c r="E11" s="55"/>
      <c r="F11" s="52"/>
      <c r="G11" s="53"/>
      <c r="H11" s="40"/>
      <c r="I11" s="40"/>
      <c r="J11" s="43"/>
      <c r="K11" s="43"/>
      <c r="L11" s="55"/>
      <c r="M11" s="40"/>
      <c r="N11" s="52"/>
      <c r="O11" s="52"/>
      <c r="P11" s="52"/>
      <c r="Q11" s="52"/>
      <c r="R11" s="51"/>
      <c r="S11" s="55"/>
      <c r="T11" s="17" t="str">
        <f>IF(S11="","",VLOOKUP(S11,'Drop Down Tables'!A$2:D$10,2, ))</f>
        <v/>
      </c>
      <c r="U11" s="38" t="str">
        <f t="shared" si="0"/>
        <v/>
      </c>
      <c r="V11" s="44"/>
      <c r="W11" s="52"/>
      <c r="X11" s="52"/>
      <c r="Y11" s="54"/>
      <c r="Z11" s="17">
        <f t="shared" si="1"/>
        <v>0</v>
      </c>
      <c r="AA11" s="17">
        <f t="shared" si="1"/>
        <v>0</v>
      </c>
      <c r="AB11" s="17">
        <f t="shared" si="1"/>
        <v>0</v>
      </c>
      <c r="AC11" s="47"/>
    </row>
    <row r="12" spans="1:29" ht="31.5" customHeight="1" x14ac:dyDescent="0.3">
      <c r="A12" s="57"/>
      <c r="B12" s="40"/>
      <c r="C12" s="40"/>
      <c r="D12" s="55"/>
      <c r="E12" s="55"/>
      <c r="F12" s="52"/>
      <c r="G12" s="53"/>
      <c r="H12" s="40"/>
      <c r="I12" s="40"/>
      <c r="J12" s="43"/>
      <c r="K12" s="43"/>
      <c r="L12" s="55"/>
      <c r="M12" s="40"/>
      <c r="N12" s="52"/>
      <c r="O12" s="52"/>
      <c r="P12" s="52"/>
      <c r="Q12" s="52"/>
      <c r="R12" s="51"/>
      <c r="S12" s="55"/>
      <c r="T12" s="17" t="str">
        <f>IF(S12="","",VLOOKUP(S12,'Drop Down Tables'!A$2:D$10,2, ))</f>
        <v/>
      </c>
      <c r="U12" s="38" t="str">
        <f t="shared" si="0"/>
        <v/>
      </c>
      <c r="V12" s="44"/>
      <c r="W12" s="52"/>
      <c r="X12" s="52"/>
      <c r="Y12" s="54"/>
      <c r="Z12" s="17">
        <f t="shared" si="1"/>
        <v>0</v>
      </c>
      <c r="AA12" s="17">
        <f t="shared" si="1"/>
        <v>0</v>
      </c>
      <c r="AB12" s="17">
        <f t="shared" si="1"/>
        <v>0</v>
      </c>
      <c r="AC12" s="47"/>
    </row>
    <row r="13" spans="1:29" ht="31.5" customHeight="1" x14ac:dyDescent="0.3">
      <c r="A13" s="57"/>
      <c r="B13" s="40"/>
      <c r="C13" s="40"/>
      <c r="D13" s="55"/>
      <c r="E13" s="55"/>
      <c r="F13" s="52"/>
      <c r="G13" s="53"/>
      <c r="H13" s="40"/>
      <c r="I13" s="40"/>
      <c r="J13" s="43"/>
      <c r="K13" s="43"/>
      <c r="L13" s="55"/>
      <c r="M13" s="40"/>
      <c r="N13" s="52"/>
      <c r="O13" s="52"/>
      <c r="P13" s="52"/>
      <c r="Q13" s="52"/>
      <c r="R13" s="51"/>
      <c r="S13" s="55"/>
      <c r="T13" s="17" t="str">
        <f>IF(S13="","",VLOOKUP(S13,'Drop Down Tables'!A$2:D$10,2, ))</f>
        <v/>
      </c>
      <c r="U13" s="38" t="str">
        <f t="shared" si="0"/>
        <v/>
      </c>
      <c r="V13" s="44"/>
      <c r="W13" s="52"/>
      <c r="X13" s="52"/>
      <c r="Y13" s="54"/>
      <c r="Z13" s="17">
        <f t="shared" si="1"/>
        <v>0</v>
      </c>
      <c r="AA13" s="17">
        <f t="shared" si="1"/>
        <v>0</v>
      </c>
      <c r="AB13" s="17">
        <f t="shared" si="1"/>
        <v>0</v>
      </c>
      <c r="AC13" s="47"/>
    </row>
    <row r="14" spans="1:29" ht="31.5" customHeight="1" x14ac:dyDescent="0.3">
      <c r="A14" s="57"/>
      <c r="B14" s="40"/>
      <c r="C14" s="40"/>
      <c r="D14" s="55"/>
      <c r="E14" s="55"/>
      <c r="F14" s="52"/>
      <c r="G14" s="53"/>
      <c r="H14" s="40"/>
      <c r="I14" s="40"/>
      <c r="J14" s="43"/>
      <c r="K14" s="43"/>
      <c r="L14" s="55"/>
      <c r="M14" s="40"/>
      <c r="N14" s="52"/>
      <c r="O14" s="52"/>
      <c r="P14" s="52"/>
      <c r="Q14" s="52"/>
      <c r="R14" s="51"/>
      <c r="S14" s="55"/>
      <c r="T14" s="17" t="str">
        <f>IF(S14="","",VLOOKUP(S14,'Drop Down Tables'!A$2:D$10,2, ))</f>
        <v/>
      </c>
      <c r="U14" s="38" t="str">
        <f t="shared" si="0"/>
        <v/>
      </c>
      <c r="V14" s="44"/>
      <c r="W14" s="52"/>
      <c r="X14" s="52"/>
      <c r="Y14" s="54"/>
      <c r="Z14" s="17">
        <f t="shared" si="1"/>
        <v>0</v>
      </c>
      <c r="AA14" s="17">
        <f t="shared" si="1"/>
        <v>0</v>
      </c>
      <c r="AB14" s="17">
        <f t="shared" si="1"/>
        <v>0</v>
      </c>
      <c r="AC14" s="47"/>
    </row>
    <row r="15" spans="1:29" ht="31.5" customHeight="1" x14ac:dyDescent="0.3">
      <c r="A15" s="57"/>
      <c r="B15" s="40"/>
      <c r="C15" s="40"/>
      <c r="D15" s="55"/>
      <c r="E15" s="55"/>
      <c r="F15" s="52"/>
      <c r="G15" s="53"/>
      <c r="H15" s="40"/>
      <c r="I15" s="40"/>
      <c r="J15" s="43"/>
      <c r="K15" s="43"/>
      <c r="L15" s="55"/>
      <c r="M15" s="40"/>
      <c r="N15" s="52"/>
      <c r="O15" s="52"/>
      <c r="P15" s="52"/>
      <c r="Q15" s="52"/>
      <c r="R15" s="51"/>
      <c r="S15" s="55"/>
      <c r="T15" s="17" t="str">
        <f>IF(S15="","",VLOOKUP(S15,'Drop Down Tables'!A$2:D$10,2, ))</f>
        <v/>
      </c>
      <c r="U15" s="38" t="str">
        <f t="shared" si="0"/>
        <v/>
      </c>
      <c r="V15" s="44"/>
      <c r="W15" s="52"/>
      <c r="X15" s="52"/>
      <c r="Y15" s="54"/>
      <c r="Z15" s="17">
        <f t="shared" si="1"/>
        <v>0</v>
      </c>
      <c r="AA15" s="17">
        <f t="shared" si="1"/>
        <v>0</v>
      </c>
      <c r="AB15" s="17">
        <f t="shared" si="1"/>
        <v>0</v>
      </c>
      <c r="AC15" s="47"/>
    </row>
    <row r="17" spans="2:20" ht="15.5" x14ac:dyDescent="0.35">
      <c r="B17" s="7" t="s">
        <v>27</v>
      </c>
      <c r="D17" s="7"/>
      <c r="E17" s="7"/>
    </row>
    <row r="18" spans="2:20" x14ac:dyDescent="0.35">
      <c r="B18" s="20"/>
      <c r="D18" s="20"/>
      <c r="E18" s="20"/>
      <c r="F18" s="13"/>
      <c r="G18" s="13"/>
      <c r="H18" s="13"/>
      <c r="I18" s="13"/>
      <c r="J18" s="13"/>
      <c r="L18" s="13"/>
      <c r="M18" s="13"/>
      <c r="N18" s="13"/>
      <c r="O18" s="13"/>
      <c r="Q18" s="13"/>
      <c r="R18" s="13"/>
      <c r="S18" s="13"/>
    </row>
    <row r="19" spans="2:20" s="58" customFormat="1" ht="15.5" x14ac:dyDescent="0.35">
      <c r="B19" s="176" t="s">
        <v>22</v>
      </c>
      <c r="C19" s="176"/>
      <c r="D19" s="176"/>
      <c r="E19" s="176"/>
      <c r="F19" s="176"/>
      <c r="G19" s="176"/>
      <c r="H19" s="176"/>
      <c r="I19" s="176"/>
      <c r="J19" s="176"/>
      <c r="K19" s="176"/>
      <c r="L19" s="59"/>
      <c r="M19" s="59"/>
      <c r="N19" s="59"/>
      <c r="O19" s="59"/>
      <c r="Q19" s="59"/>
      <c r="R19" s="59"/>
      <c r="S19" s="59"/>
    </row>
    <row r="20" spans="2:20" ht="48.65" customHeight="1" x14ac:dyDescent="0.35">
      <c r="C20" s="60"/>
      <c r="D20" s="60"/>
      <c r="E20" s="60"/>
      <c r="F20" s="60"/>
      <c r="G20" s="60"/>
      <c r="H20" s="15"/>
      <c r="I20" s="15"/>
      <c r="J20" s="15"/>
      <c r="L20" s="182"/>
      <c r="M20" s="182"/>
      <c r="N20" s="60"/>
      <c r="O20" s="60"/>
      <c r="Q20" s="60"/>
      <c r="R20" s="60"/>
      <c r="S20" s="16"/>
    </row>
    <row r="21" spans="2:20" ht="15.5" x14ac:dyDescent="0.35">
      <c r="C21" s="34"/>
      <c r="D21" s="34"/>
      <c r="E21" s="34"/>
      <c r="F21" s="13"/>
      <c r="G21" s="13"/>
      <c r="H21" s="13"/>
      <c r="I21" s="13"/>
      <c r="J21" s="13"/>
      <c r="L21" s="13"/>
      <c r="M21" s="13"/>
      <c r="N21" s="13"/>
      <c r="O21" s="13"/>
      <c r="Q21" s="13"/>
      <c r="R21" s="13"/>
      <c r="S21" s="13"/>
      <c r="T21" s="13"/>
    </row>
    <row r="22" spans="2:20" x14ac:dyDescent="0.35">
      <c r="C22" s="13"/>
      <c r="D22" s="13"/>
      <c r="E22" s="13"/>
      <c r="F22" s="13"/>
      <c r="G22" s="13"/>
      <c r="H22" s="13"/>
      <c r="I22" s="13"/>
      <c r="J22" s="13"/>
      <c r="L22" s="13"/>
      <c r="M22" s="13"/>
      <c r="N22" s="13"/>
      <c r="O22" s="13"/>
      <c r="Q22" s="13"/>
      <c r="R22" s="13"/>
      <c r="S22" s="13"/>
      <c r="T22" s="13"/>
    </row>
    <row r="23" spans="2:20" x14ac:dyDescent="0.35">
      <c r="C23" s="16"/>
      <c r="D23" s="16"/>
      <c r="E23" s="16"/>
      <c r="F23" s="60"/>
      <c r="G23" s="28"/>
      <c r="H23" s="28"/>
      <c r="I23" s="28"/>
      <c r="J23" s="28"/>
      <c r="L23" s="28"/>
      <c r="M23" s="15"/>
      <c r="N23" s="15"/>
      <c r="O23" s="15"/>
      <c r="Q23" s="182"/>
      <c r="R23" s="182"/>
      <c r="S23" s="182"/>
      <c r="T23" s="60"/>
    </row>
    <row r="24" spans="2:20" x14ac:dyDescent="0.35">
      <c r="C24" s="61"/>
      <c r="D24" s="61"/>
      <c r="E24" s="61"/>
      <c r="F24" s="61"/>
      <c r="G24" s="29"/>
      <c r="H24" s="30"/>
      <c r="I24" s="30"/>
      <c r="J24" s="30"/>
      <c r="L24" s="30"/>
      <c r="M24" s="61"/>
      <c r="N24" s="61"/>
      <c r="O24" s="61"/>
      <c r="Q24" s="181"/>
      <c r="R24" s="181"/>
      <c r="S24" s="181"/>
      <c r="T24" s="27"/>
    </row>
    <row r="25" spans="2:20" x14ac:dyDescent="0.35">
      <c r="C25" s="61"/>
      <c r="D25" s="61"/>
      <c r="E25" s="61"/>
      <c r="F25" s="61"/>
      <c r="G25" s="29"/>
      <c r="H25" s="30"/>
      <c r="I25" s="30"/>
      <c r="J25" s="30"/>
      <c r="L25" s="30"/>
      <c r="M25" s="61"/>
      <c r="N25" s="61"/>
      <c r="O25" s="61"/>
      <c r="Q25" s="181"/>
      <c r="R25" s="181"/>
      <c r="S25" s="181"/>
      <c r="T25" s="27"/>
    </row>
    <row r="26" spans="2:20" x14ac:dyDescent="0.35">
      <c r="C26" s="61"/>
      <c r="D26" s="61"/>
      <c r="E26" s="61"/>
      <c r="F26" s="61"/>
      <c r="G26" s="29"/>
      <c r="H26" s="30"/>
      <c r="I26" s="30"/>
      <c r="J26" s="30"/>
      <c r="L26" s="30"/>
      <c r="M26" s="61"/>
      <c r="N26" s="61"/>
      <c r="O26" s="61"/>
      <c r="Q26" s="181"/>
      <c r="R26" s="181"/>
      <c r="S26" s="181"/>
      <c r="T26" s="27"/>
    </row>
    <row r="27" spans="2:20" ht="15" customHeight="1" x14ac:dyDescent="0.35">
      <c r="C27" s="61"/>
      <c r="D27" s="61"/>
      <c r="E27" s="61"/>
      <c r="F27" s="61"/>
      <c r="G27" s="29"/>
      <c r="H27" s="30"/>
      <c r="I27" s="30"/>
      <c r="J27" s="30"/>
      <c r="L27" s="30"/>
      <c r="M27" s="61"/>
      <c r="N27" s="61"/>
      <c r="O27" s="61"/>
      <c r="Q27" s="181"/>
      <c r="R27" s="181"/>
      <c r="S27" s="181"/>
      <c r="T27" s="27"/>
    </row>
    <row r="28" spans="2:20" x14ac:dyDescent="0.35">
      <c r="C28" s="61"/>
      <c r="D28" s="61"/>
      <c r="E28" s="61"/>
      <c r="F28" s="61"/>
      <c r="G28" s="29"/>
      <c r="H28" s="30"/>
      <c r="I28" s="30"/>
      <c r="J28" s="30"/>
      <c r="L28" s="30"/>
      <c r="M28" s="61"/>
      <c r="N28" s="61"/>
      <c r="O28" s="61"/>
      <c r="Q28" s="181"/>
      <c r="R28" s="181"/>
      <c r="S28" s="181"/>
      <c r="T28" s="27"/>
    </row>
    <row r="29" spans="2:20" x14ac:dyDescent="0.35">
      <c r="C29" s="61"/>
      <c r="D29" s="61"/>
      <c r="E29" s="61"/>
      <c r="F29" s="61"/>
      <c r="G29" s="29"/>
      <c r="H29" s="30"/>
      <c r="I29" s="30"/>
      <c r="J29" s="30"/>
      <c r="L29" s="30"/>
      <c r="M29" s="61"/>
      <c r="N29" s="61"/>
      <c r="O29" s="61"/>
      <c r="Q29" s="181"/>
      <c r="R29" s="181"/>
      <c r="S29" s="181"/>
      <c r="T29" s="27"/>
    </row>
    <row r="30" spans="2:20" x14ac:dyDescent="0.35">
      <c r="C30" s="61"/>
      <c r="D30" s="61"/>
      <c r="E30" s="61"/>
      <c r="F30" s="61"/>
      <c r="G30" s="29"/>
      <c r="H30" s="30"/>
      <c r="I30" s="30"/>
      <c r="J30" s="30"/>
      <c r="L30" s="30"/>
      <c r="M30" s="61"/>
      <c r="N30" s="61"/>
      <c r="O30" s="61"/>
      <c r="Q30" s="181"/>
      <c r="R30" s="181"/>
      <c r="S30" s="181"/>
      <c r="T30" s="27"/>
    </row>
  </sheetData>
  <mergeCells count="10">
    <mergeCell ref="Q27:S27"/>
    <mergeCell ref="Q28:S28"/>
    <mergeCell ref="Q29:S29"/>
    <mergeCell ref="Q30:S30"/>
    <mergeCell ref="B19:K19"/>
    <mergeCell ref="L20:M20"/>
    <mergeCell ref="Q23:S23"/>
    <mergeCell ref="Q24:S24"/>
    <mergeCell ref="Q25:S25"/>
    <mergeCell ref="Q26:S26"/>
  </mergeCells>
  <dataValidations count="16">
    <dataValidation allowBlank="1" showInputMessage="1" showErrorMessage="1" prompt="Insert the published Horizontal PU (Survey Database or AUSPOS Report) for the PSM used for control or check " sqref="Q3:Q15" xr:uid="{00000000-0002-0000-0400-000000000000}"/>
    <dataValidation allowBlank="1" showInputMessage="1" showErrorMessage="1" prompt="Insert the date of vertical observations" sqref="K3:K15" xr:uid="{00000000-0002-0000-0400-000001000000}"/>
    <dataValidation allowBlank="1" showInputMessage="1" showErrorMessage="1" prompt="Insert the date of horizontal observations" sqref="J3:J15" xr:uid="{00000000-0002-0000-0400-000002000000}"/>
    <dataValidation allowBlank="1" showInputMessage="1" showErrorMessage="1" prompt="Any other comments?" sqref="AC3:AC15" xr:uid="{00000000-0002-0000-0400-000003000000}"/>
    <dataValidation allowBlank="1" showInputMessage="1" showErrorMessage="1" prompt="Insert the observed AHD elevation for existing PSM used as a check (optional)" sqref="Y3 Y6 Y8:Y15" xr:uid="{00000000-0002-0000-0400-000004000000}"/>
    <dataValidation allowBlank="1" showInputMessage="1" showErrorMessage="1" prompt="Insert the number of observations to the PSM being coordinated" sqref="V3:V15" xr:uid="{00000000-0002-0000-0400-000005000000}"/>
    <dataValidation allowBlank="1" showInputMessage="1" showErrorMessage="1" prompt="This cell is LOCKED" sqref="T3:U15 Z3:AB15" xr:uid="{00000000-0002-0000-0400-000006000000}"/>
    <dataValidation allowBlank="1" showInputMessage="1" showErrorMessage="1" prompt="Insert the published AHD Elevation for the PSM used for control or check" sqref="P3:P15 Y4:Y5 Y7" xr:uid="{00000000-0002-0000-0400-000007000000}"/>
    <dataValidation allowBlank="1" showInputMessage="1" showErrorMessage="1" prompt="Insert the published MGA94 Northing for the PSM used for control or check" sqref="O3:O15 X3:X15" xr:uid="{00000000-0002-0000-0400-000008000000}"/>
    <dataValidation allowBlank="1" showInputMessage="1" showErrorMessage="1" prompt="Insert the published MGA94 Easting for the PSM used for control or check" sqref="N3:N15 W3:W15" xr:uid="{00000000-0002-0000-0400-000009000000}"/>
    <dataValidation allowBlank="1" showInputMessage="1" showErrorMessage="1" prompt="Insert the PSM number used as control or as check on AUSPOS or CORS RTK_x000a_eg 6628/12345" sqref="M3:M15" xr:uid="{00000000-0002-0000-0400-00000A000000}"/>
    <dataValidation allowBlank="1" showInputMessage="1" showErrorMessage="1" prompt="Insert observed AHD elevation of PSM being coordinated (optional)" sqref="I3:I15" xr:uid="{00000000-0002-0000-0400-00000B000000}"/>
    <dataValidation allowBlank="1" showInputMessage="1" showErrorMessage="1" prompt="Insert observed MGA94 Northing of PSM being coordinated" sqref="G3:G15" xr:uid="{00000000-0002-0000-0400-00000C000000}"/>
    <dataValidation allowBlank="1" showInputMessage="1" showErrorMessage="1" prompt="Insert observed MGA94 Easting of PSM being coordinated" sqref="F3:F15" xr:uid="{00000000-0002-0000-0400-00000D000000}"/>
    <dataValidation type="whole" allowBlank="1" showInputMessage="1" showErrorMessage="1" prompt="Insert PSM Number_x000a_eg 12345" sqref="C3:C15" xr:uid="{00000000-0002-0000-0400-00000E000000}">
      <formula1>1</formula1>
      <formula2>99999</formula2>
    </dataValidation>
    <dataValidation type="whole" allowBlank="1" showInputMessage="1" showErrorMessage="1" prompt="Insert PSM Map Sheet Number_x000a_eg. 6628" sqref="B3:B15" xr:uid="{00000000-0002-0000-0400-00000F000000}">
      <formula1>4141</formula1>
      <formula2>7329</formula2>
    </dataValidation>
  </dataValidations>
  <hyperlinks>
    <hyperlink ref="B19" r:id="rId1" xr:uid="{00000000-0004-0000-0400-000000000000}"/>
  </hyperlinks>
  <pageMargins left="0.7" right="0.7" top="0.75" bottom="0.75" header="0.3" footer="0.3"/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error="Please select your choice from the drop down list" prompt="Select Mark Type by selecting the cell &amp; clicking the arrow" xr:uid="{00000000-0002-0000-0400-000010000000}">
          <x14:formula1>
            <xm:f>'Drop Down Tables'!$A$33:$A$37</xm:f>
          </x14:formula1>
          <xm:sqref>E3:E15</xm:sqref>
        </x14:dataValidation>
        <x14:dataValidation type="list" allowBlank="1" showInputMessage="1" showErrorMessage="1" xr:uid="{00000000-0002-0000-0400-000011000000}">
          <x14:formula1>
            <xm:f>'Drop Down Tables'!$A$33:$A$39</xm:f>
          </x14:formula1>
          <xm:sqref>M24:O24</xm:sqref>
        </x14:dataValidation>
        <x14:dataValidation type="list" allowBlank="1" showInputMessage="1" showErrorMessage="1" prompt="Select the Vertical Order for the control PSM by selecting the cell &amp; clicking the arrow" xr:uid="{00000000-0002-0000-0400-000012000000}">
          <x14:formula1>
            <xm:f>'Drop Down Tables'!$A$41:$A$46</xm:f>
          </x14:formula1>
          <xm:sqref>R3:R15</xm:sqref>
        </x14:dataValidation>
        <x14:dataValidation type="list" allowBlank="1" showInputMessage="1" showErrorMessage="1" xr:uid="{00000000-0002-0000-0400-000013000000}">
          <x14:formula1>
            <xm:f>'Drop Down Tables'!$A$41:$A$45</xm:f>
          </x14:formula1>
          <xm:sqref>M25:O30</xm:sqref>
        </x14:dataValidation>
        <x14:dataValidation type="list" allowBlank="1" showInputMessage="1" showErrorMessage="1" error="Please select your choice from the drop down list" prompt="Select PSM Status by selecting the cell &amp; clicking the arrow" xr:uid="{00000000-0002-0000-0400-000014000000}">
          <x14:formula1>
            <xm:f>'Drop Down Tables'!$A$49:$A$51</xm:f>
          </x14:formula1>
          <xm:sqref>D3:D15</xm:sqref>
        </x14:dataValidation>
        <x14:dataValidation type="list" allowBlank="1" showInputMessage="1" showErrorMessage="1" error="Please select your choice from the drop down list" prompt="Select Zone by selecting cell &amp; clicking the arrow" xr:uid="{00000000-0002-0000-0400-000015000000}">
          <x14:formula1>
            <xm:f>'Drop Down Tables'!$A$55:$A$57</xm:f>
          </x14:formula1>
          <xm:sqref>H3:H15</xm:sqref>
        </x14:dataValidation>
        <x14:dataValidation type="list" allowBlank="1" showInputMessage="1" showErrorMessage="1" error="Please select your choice from the drop down list" prompt="Select type of control by selecting the cell &amp; clicking the arrow" xr:uid="{00000000-0002-0000-0400-000016000000}">
          <x14:formula1>
            <xm:f>'Drop Down Tables'!$A$26:$A$28</xm:f>
          </x14:formula1>
          <xm:sqref>L3:L15</xm:sqref>
        </x14:dataValidation>
        <x14:dataValidation type="list" allowBlank="1" showInputMessage="1" showErrorMessage="1" error="Please select your choice from the drop down list" prompt="Select the horizontal coordination method by selecting the cell &amp; clicking the arrow" xr:uid="{00000000-0002-0000-0400-000017000000}">
          <x14:formula1>
            <xm:f>'Drop Down Tables'!#REF!</xm:f>
          </x14:formula1>
          <xm:sqref>S3:S15</xm:sqref>
        </x14:dataValidation>
        <x14:dataValidation type="list" allowBlank="1" showInputMessage="1" showErrorMessage="1" xr:uid="{00000000-0002-0000-0400-000018000000}">
          <x14:formula1>
            <xm:f>'Drop Down Tables'!$A$23:$A$23</xm:f>
          </x14:formula1>
          <xm:sqref>Q24:S30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23"/>
  <sheetViews>
    <sheetView workbookViewId="0">
      <selection activeCell="J2" sqref="J2"/>
    </sheetView>
  </sheetViews>
  <sheetFormatPr defaultColWidth="9.1796875" defaultRowHeight="14.5" x14ac:dyDescent="0.35"/>
  <cols>
    <col min="1" max="1" width="14.7265625" style="134" customWidth="1"/>
    <col min="2" max="3" width="16" style="134" customWidth="1"/>
    <col min="4" max="4" width="14.1796875" style="134" customWidth="1"/>
    <col min="5" max="5" width="15.7265625" style="134" customWidth="1"/>
    <col min="6" max="6" width="10.7265625" style="134" customWidth="1"/>
    <col min="7" max="7" width="6.453125" style="134" customWidth="1"/>
    <col min="8" max="8" width="21.453125" style="134" bestFit="1" customWidth="1"/>
    <col min="9" max="9" width="25.1796875" style="134" customWidth="1"/>
    <col min="10" max="10" width="45.26953125" style="134" customWidth="1"/>
    <col min="11" max="11" width="27.26953125" style="134" customWidth="1"/>
    <col min="12" max="12" width="41.7265625" style="134" customWidth="1"/>
    <col min="13" max="16384" width="9.1796875" style="134"/>
  </cols>
  <sheetData>
    <row r="1" spans="1:12" x14ac:dyDescent="0.35">
      <c r="A1" s="170" t="s">
        <v>129</v>
      </c>
      <c r="B1" s="170" t="s">
        <v>130</v>
      </c>
      <c r="C1" s="170" t="s">
        <v>137</v>
      </c>
      <c r="D1" s="65" t="s">
        <v>122</v>
      </c>
      <c r="E1" s="65" t="s">
        <v>123</v>
      </c>
      <c r="F1" s="170" t="s">
        <v>131</v>
      </c>
      <c r="G1" s="66" t="s">
        <v>0</v>
      </c>
      <c r="H1" s="170" t="s">
        <v>132</v>
      </c>
      <c r="I1" s="170" t="s">
        <v>133</v>
      </c>
      <c r="J1" s="169" t="s">
        <v>134</v>
      </c>
      <c r="K1" s="170" t="s">
        <v>135</v>
      </c>
      <c r="L1" s="170" t="s">
        <v>136</v>
      </c>
    </row>
    <row r="2" spans="1:12" x14ac:dyDescent="0.35">
      <c r="A2" s="136" t="str">
        <f>IF('Provision of Coordinates'!C11 = "","",'Provision of Coordinates'!C11)</f>
        <v/>
      </c>
      <c r="B2" s="151" t="str">
        <f>IF('Provision of Coordinates'!E11="","",VLOOKUP('Provision of Coordinates'!E11,'Drop Down Tables'!$A$33:$D$37,4))</f>
        <v/>
      </c>
      <c r="C2" s="151" t="str">
        <f>IF('Provision of Coordinates'!D11="","",VLOOKUP('Provision of Coordinates'!D11,'Drop Down Tables'!$A$49:$D$51,4,FALSE))</f>
        <v/>
      </c>
      <c r="D2" s="69" t="str">
        <f>IF('Provision of Coordinates'!F11 = "","",ROUND('Provision of Coordinates'!F11,3))</f>
        <v/>
      </c>
      <c r="E2" s="69" t="str">
        <f>IF('Provision of Coordinates'!G11 = "","",ROUND('Provision of Coordinates'!G11,3))</f>
        <v/>
      </c>
      <c r="F2" s="69" t="str">
        <f>IF('Provision of Coordinates'!H11 = "","",ROUND('Provision of Coordinates'!H11,3))</f>
        <v/>
      </c>
      <c r="G2" s="135" t="str">
        <f>IF('Provision of Coordinates'!I11 = "","",'Provision of Coordinates'!I11)</f>
        <v/>
      </c>
      <c r="H2" s="164" t="str">
        <f>IF('Provision of Coordinates'!J11 = "","",TEXT('Provision of Coordinates'!J11,"DD/MM/YYYY"))</f>
        <v/>
      </c>
      <c r="I2" s="164" t="str">
        <f>IF('Provision of Coordinates'!K11 = "","",TEXT('Provision of Coordinates'!K11,"DD/MM/YYYY"))</f>
        <v/>
      </c>
      <c r="J2" s="168" t="str">
        <f>IF('Provision of Coordinates'!N11="","",VLOOKUP('Provision of Coordinates'!N11,'Drop Down Tables'!$A$2:$D$12,4))</f>
        <v/>
      </c>
      <c r="K2" s="171" t="str">
        <f>IF('Provision of Coordinates'!P11 = "","",ROUND('Provision of Coordinates'!P11,3))</f>
        <v/>
      </c>
      <c r="L2" s="67" t="str">
        <f>IF('Provision of Coordinates'!R11 = "","",'Provision of Coordinates'!R11)</f>
        <v/>
      </c>
    </row>
    <row r="3" spans="1:12" x14ac:dyDescent="0.35">
      <c r="A3" s="136" t="str">
        <f>IF('Provision of Coordinates'!C12 = "","",'Provision of Coordinates'!C12)</f>
        <v/>
      </c>
      <c r="B3" s="151" t="str">
        <f>IF('Provision of Coordinates'!E12="","",VLOOKUP('Provision of Coordinates'!E12,'Drop Down Tables'!$A$33:$D$37,4))</f>
        <v/>
      </c>
      <c r="C3" s="151" t="str">
        <f>IF('Provision of Coordinates'!D12="","",VLOOKUP('Provision of Coordinates'!D12,'Drop Down Tables'!$A$49:$D$51,4,FALSE))</f>
        <v/>
      </c>
      <c r="D3" s="69" t="str">
        <f>IF('Provision of Coordinates'!F12 = "","",ROUND('Provision of Coordinates'!F12,3))</f>
        <v/>
      </c>
      <c r="E3" s="69" t="str">
        <f>IF('Provision of Coordinates'!G12 = "","",ROUND('Provision of Coordinates'!G12,3))</f>
        <v/>
      </c>
      <c r="F3" s="69" t="str">
        <f>IF('Provision of Coordinates'!H12 = "","",ROUND('Provision of Coordinates'!H12,3))</f>
        <v/>
      </c>
      <c r="G3" s="135" t="str">
        <f>IF('Provision of Coordinates'!I12 = "","",'Provision of Coordinates'!I12)</f>
        <v/>
      </c>
      <c r="H3" s="164" t="str">
        <f>IF('Provision of Coordinates'!J12 = "","",TEXT('Provision of Coordinates'!J12,"DD/MM/YYYY"))</f>
        <v/>
      </c>
      <c r="I3" s="164" t="str">
        <f>IF('Provision of Coordinates'!K12 = "","",TEXT('Provision of Coordinates'!K12,"DD/MM/YYYY"))</f>
        <v/>
      </c>
      <c r="J3" s="67" t="str">
        <f>IF('Provision of Coordinates'!N12="","",VLOOKUP('Provision of Coordinates'!N12,'Drop Down Tables'!$A$2:$D$12,4))</f>
        <v/>
      </c>
      <c r="K3" s="171" t="str">
        <f>IF('Provision of Coordinates'!P12 = "","",ROUND('Provision of Coordinates'!P12,3))</f>
        <v/>
      </c>
      <c r="L3" s="67" t="str">
        <f>IF('Provision of Coordinates'!R12 = "","",'Provision of Coordinates'!R12)</f>
        <v/>
      </c>
    </row>
    <row r="4" spans="1:12" x14ac:dyDescent="0.35">
      <c r="A4" s="136" t="str">
        <f>IF('Provision of Coordinates'!C13 = "","",'Provision of Coordinates'!C13)</f>
        <v/>
      </c>
      <c r="B4" s="151" t="str">
        <f>IF('Provision of Coordinates'!E13="","",VLOOKUP('Provision of Coordinates'!E13,'Drop Down Tables'!$A$33:$D$37,4))</f>
        <v/>
      </c>
      <c r="C4" s="151" t="str">
        <f>IF('Provision of Coordinates'!D13="","",VLOOKUP('Provision of Coordinates'!D13,'Drop Down Tables'!$A$49:$D$51,4,FALSE))</f>
        <v/>
      </c>
      <c r="D4" s="69" t="str">
        <f>IF('Provision of Coordinates'!F13 = "","",ROUND('Provision of Coordinates'!F13,3))</f>
        <v/>
      </c>
      <c r="E4" s="69" t="str">
        <f>IF('Provision of Coordinates'!G13 = "","",ROUND('Provision of Coordinates'!G13,3))</f>
        <v/>
      </c>
      <c r="F4" s="69" t="str">
        <f>IF('Provision of Coordinates'!H13 = "","",ROUND('Provision of Coordinates'!H13,3))</f>
        <v/>
      </c>
      <c r="G4" s="135" t="str">
        <f>IF('Provision of Coordinates'!I13 = "","",'Provision of Coordinates'!I13)</f>
        <v/>
      </c>
      <c r="H4" s="164" t="str">
        <f>IF('Provision of Coordinates'!J13 = "","",TEXT('Provision of Coordinates'!J13,"DD/MM/YYYY"))</f>
        <v/>
      </c>
      <c r="I4" s="164" t="str">
        <f>IF('Provision of Coordinates'!K13 = "","",TEXT('Provision of Coordinates'!K13,"DD/MM/YYYY"))</f>
        <v/>
      </c>
      <c r="J4" s="67" t="str">
        <f>IF('Provision of Coordinates'!N13="","",VLOOKUP('Provision of Coordinates'!N13,'Drop Down Tables'!$A$2:$D$12,4))</f>
        <v/>
      </c>
      <c r="K4" s="171" t="str">
        <f>IF('Provision of Coordinates'!P13 = "","",ROUND('Provision of Coordinates'!P13,3))</f>
        <v/>
      </c>
      <c r="L4" s="67" t="str">
        <f>IF('Provision of Coordinates'!R13 = "","",'Provision of Coordinates'!R13)</f>
        <v/>
      </c>
    </row>
    <row r="5" spans="1:12" x14ac:dyDescent="0.35">
      <c r="A5" s="136" t="str">
        <f>IF('Provision of Coordinates'!C14 = "","",'Provision of Coordinates'!C14)</f>
        <v/>
      </c>
      <c r="B5" s="151" t="str">
        <f>IF('Provision of Coordinates'!E14="","",VLOOKUP('Provision of Coordinates'!E14,'Drop Down Tables'!$A$33:$D$37,4))</f>
        <v/>
      </c>
      <c r="C5" s="151" t="str">
        <f>IF('Provision of Coordinates'!D14="","",VLOOKUP('Provision of Coordinates'!D14,'Drop Down Tables'!$A$49:$D$51,4,FALSE))</f>
        <v/>
      </c>
      <c r="D5" s="69" t="str">
        <f>IF('Provision of Coordinates'!F14 = "","",ROUND('Provision of Coordinates'!F14,3))</f>
        <v/>
      </c>
      <c r="E5" s="69" t="str">
        <f>IF('Provision of Coordinates'!G14 = "","",ROUND('Provision of Coordinates'!G14,3))</f>
        <v/>
      </c>
      <c r="F5" s="69" t="str">
        <f>IF('Provision of Coordinates'!H14 = "","",ROUND('Provision of Coordinates'!H14,3))</f>
        <v/>
      </c>
      <c r="G5" s="135" t="str">
        <f>IF('Provision of Coordinates'!I14 = "","",'Provision of Coordinates'!I14)</f>
        <v/>
      </c>
      <c r="H5" s="164" t="str">
        <f>IF('Provision of Coordinates'!J14 = "","",TEXT('Provision of Coordinates'!J14,"DD/MM/YYYY"))</f>
        <v/>
      </c>
      <c r="I5" s="164" t="str">
        <f>IF('Provision of Coordinates'!K14 = "","",TEXT('Provision of Coordinates'!K14,"DD/MM/YYYY"))</f>
        <v/>
      </c>
      <c r="J5" s="67" t="str">
        <f>IF('Provision of Coordinates'!N14="","",VLOOKUP('Provision of Coordinates'!N14,'Drop Down Tables'!$A$2:$D$12,4))</f>
        <v/>
      </c>
      <c r="K5" s="171" t="str">
        <f>IF('Provision of Coordinates'!P14 = "","",ROUND('Provision of Coordinates'!P14,3))</f>
        <v/>
      </c>
      <c r="L5" s="67" t="str">
        <f>IF('Provision of Coordinates'!R14 = "","",'Provision of Coordinates'!R14)</f>
        <v/>
      </c>
    </row>
    <row r="6" spans="1:12" x14ac:dyDescent="0.35">
      <c r="A6" s="136" t="str">
        <f>IF('Provision of Coordinates'!C15 = "","",'Provision of Coordinates'!C15)</f>
        <v/>
      </c>
      <c r="B6" s="151" t="str">
        <f>IF('Provision of Coordinates'!E15="","",VLOOKUP('Provision of Coordinates'!E15,'Drop Down Tables'!$A$33:$D$37,4))</f>
        <v/>
      </c>
      <c r="C6" s="151" t="str">
        <f>IF('Provision of Coordinates'!D15="","",VLOOKUP('Provision of Coordinates'!D15,'Drop Down Tables'!$A$49:$D$51,4,FALSE))</f>
        <v/>
      </c>
      <c r="D6" s="69" t="str">
        <f>IF('Provision of Coordinates'!F15 = "","",ROUND('Provision of Coordinates'!F15,3))</f>
        <v/>
      </c>
      <c r="E6" s="69" t="str">
        <f>IF('Provision of Coordinates'!G15 = "","",ROUND('Provision of Coordinates'!G15,3))</f>
        <v/>
      </c>
      <c r="F6" s="69" t="str">
        <f>IF('Provision of Coordinates'!H15 = "","",ROUND('Provision of Coordinates'!H15,3))</f>
        <v/>
      </c>
      <c r="G6" s="135" t="str">
        <f>IF('Provision of Coordinates'!I15 = "","",'Provision of Coordinates'!I15)</f>
        <v/>
      </c>
      <c r="H6" s="164" t="str">
        <f>IF('Provision of Coordinates'!J15 = "","",TEXT('Provision of Coordinates'!J15,"DD/MM/YYYY"))</f>
        <v/>
      </c>
      <c r="I6" s="164" t="str">
        <f>IF('Provision of Coordinates'!K15 = "","",TEXT('Provision of Coordinates'!K15,"DD/MM/YYYY"))</f>
        <v/>
      </c>
      <c r="J6" s="67" t="str">
        <f>IF('Provision of Coordinates'!N15="","",VLOOKUP('Provision of Coordinates'!N15,'Drop Down Tables'!$A$2:$D$12,4))</f>
        <v/>
      </c>
      <c r="K6" s="171" t="str">
        <f>IF('Provision of Coordinates'!P15 = "","",ROUND('Provision of Coordinates'!P15,3))</f>
        <v/>
      </c>
      <c r="L6" s="67" t="str">
        <f>IF('Provision of Coordinates'!R15 = "","",'Provision of Coordinates'!R15)</f>
        <v/>
      </c>
    </row>
    <row r="7" spans="1:12" x14ac:dyDescent="0.35">
      <c r="A7" s="136" t="str">
        <f>IF('Provision of Coordinates'!C16 = "","",'Provision of Coordinates'!C16)</f>
        <v/>
      </c>
      <c r="B7" s="151" t="str">
        <f>IF('Provision of Coordinates'!E16="","",VLOOKUP('Provision of Coordinates'!E16,'Drop Down Tables'!$A$33:$D$37,4))</f>
        <v/>
      </c>
      <c r="C7" s="151" t="str">
        <f>IF('Provision of Coordinates'!D16="","",VLOOKUP('Provision of Coordinates'!D16,'Drop Down Tables'!$A$49:$D$51,4,FALSE))</f>
        <v/>
      </c>
      <c r="D7" s="69" t="str">
        <f>IF('Provision of Coordinates'!F16 = "","",ROUND('Provision of Coordinates'!F16,3))</f>
        <v/>
      </c>
      <c r="E7" s="69" t="str">
        <f>IF('Provision of Coordinates'!G16 = "","",ROUND('Provision of Coordinates'!G16,3))</f>
        <v/>
      </c>
      <c r="F7" s="69" t="str">
        <f>IF('Provision of Coordinates'!H16 = "","",ROUND('Provision of Coordinates'!H16,3))</f>
        <v/>
      </c>
      <c r="G7" s="135" t="str">
        <f>IF('Provision of Coordinates'!I16 = "","",'Provision of Coordinates'!I16)</f>
        <v/>
      </c>
      <c r="H7" s="164" t="str">
        <f>IF('Provision of Coordinates'!J16 = "","",TEXT('Provision of Coordinates'!J16,"DD/MM/YYYY"))</f>
        <v/>
      </c>
      <c r="I7" s="164" t="str">
        <f>IF('Provision of Coordinates'!K16 = "","",TEXT('Provision of Coordinates'!K16,"DD/MM/YYYY"))</f>
        <v/>
      </c>
      <c r="J7" s="67" t="str">
        <f>IF('Provision of Coordinates'!N16="","",VLOOKUP('Provision of Coordinates'!N16,'Drop Down Tables'!$A$2:$D$12,4))</f>
        <v/>
      </c>
      <c r="K7" s="171" t="str">
        <f>IF('Provision of Coordinates'!P16 = "","",ROUND('Provision of Coordinates'!P16,3))</f>
        <v/>
      </c>
      <c r="L7" s="67" t="str">
        <f>IF('Provision of Coordinates'!R16 = "","",'Provision of Coordinates'!R16)</f>
        <v/>
      </c>
    </row>
    <row r="8" spans="1:12" x14ac:dyDescent="0.35">
      <c r="A8" s="136" t="str">
        <f>IF('Provision of Coordinates'!C17 = "","",'Provision of Coordinates'!C17)</f>
        <v/>
      </c>
      <c r="B8" s="151" t="str">
        <f>IF('Provision of Coordinates'!E17="","",VLOOKUP('Provision of Coordinates'!E17,'Drop Down Tables'!$A$33:$D$37,4))</f>
        <v/>
      </c>
      <c r="C8" s="151" t="str">
        <f>IF('Provision of Coordinates'!D17="","",VLOOKUP('Provision of Coordinates'!D17,'Drop Down Tables'!$A$49:$D$51,4,FALSE))</f>
        <v/>
      </c>
      <c r="D8" s="69" t="str">
        <f>IF('Provision of Coordinates'!F17 = "","",ROUND('Provision of Coordinates'!F17,3))</f>
        <v/>
      </c>
      <c r="E8" s="69" t="str">
        <f>IF('Provision of Coordinates'!G17 = "","",ROUND('Provision of Coordinates'!G17,3))</f>
        <v/>
      </c>
      <c r="F8" s="69" t="str">
        <f>IF('Provision of Coordinates'!H17 = "","",ROUND('Provision of Coordinates'!H17,3))</f>
        <v/>
      </c>
      <c r="G8" s="135" t="str">
        <f>IF('Provision of Coordinates'!I17 = "","",'Provision of Coordinates'!I17)</f>
        <v/>
      </c>
      <c r="H8" s="164" t="str">
        <f>IF('Provision of Coordinates'!J17 = "","",TEXT('Provision of Coordinates'!J17,"DD/MM/YYYY"))</f>
        <v/>
      </c>
      <c r="I8" s="164" t="str">
        <f>IF('Provision of Coordinates'!K17 = "","",TEXT('Provision of Coordinates'!K17,"DD/MM/YYYY"))</f>
        <v/>
      </c>
      <c r="J8" s="67" t="str">
        <f>IF('Provision of Coordinates'!N17="","",VLOOKUP('Provision of Coordinates'!N17,'Drop Down Tables'!$A$2:$D$12,4))</f>
        <v/>
      </c>
      <c r="K8" s="171" t="str">
        <f>IF('Provision of Coordinates'!P17 = "","",ROUND('Provision of Coordinates'!P17,3))</f>
        <v/>
      </c>
      <c r="L8" s="67" t="str">
        <f>IF('Provision of Coordinates'!R17 = "","",'Provision of Coordinates'!R17)</f>
        <v/>
      </c>
    </row>
    <row r="9" spans="1:12" x14ac:dyDescent="0.35">
      <c r="A9" s="136" t="str">
        <f>IF('Provision of Coordinates'!C18 = "","",'Provision of Coordinates'!C18)</f>
        <v/>
      </c>
      <c r="B9" s="151" t="str">
        <f>IF('Provision of Coordinates'!E18="","",VLOOKUP('Provision of Coordinates'!E18,'Drop Down Tables'!$A$33:$D$37,4))</f>
        <v/>
      </c>
      <c r="C9" s="151" t="str">
        <f>IF('Provision of Coordinates'!D18="","",VLOOKUP('Provision of Coordinates'!D18,'Drop Down Tables'!$A$49:$D$51,4,FALSE))</f>
        <v/>
      </c>
      <c r="D9" s="69" t="str">
        <f>IF('Provision of Coordinates'!F18 = "","",ROUND('Provision of Coordinates'!F18,3))</f>
        <v/>
      </c>
      <c r="E9" s="69" t="str">
        <f>IF('Provision of Coordinates'!G18 = "","",ROUND('Provision of Coordinates'!G18,3))</f>
        <v/>
      </c>
      <c r="F9" s="69" t="str">
        <f>IF('Provision of Coordinates'!H18 = "","",ROUND('Provision of Coordinates'!H18,3))</f>
        <v/>
      </c>
      <c r="G9" s="135" t="str">
        <f>IF('Provision of Coordinates'!I18 = "","",'Provision of Coordinates'!I18)</f>
        <v/>
      </c>
      <c r="H9" s="164" t="str">
        <f>IF('Provision of Coordinates'!J18 = "","",TEXT('Provision of Coordinates'!J18,"DD/MM/YYYY"))</f>
        <v/>
      </c>
      <c r="I9" s="164" t="str">
        <f>IF('Provision of Coordinates'!K18 = "","",TEXT('Provision of Coordinates'!K18,"DD/MM/YYYY"))</f>
        <v/>
      </c>
      <c r="J9" s="67" t="str">
        <f>IF('Provision of Coordinates'!N18="","",VLOOKUP('Provision of Coordinates'!N18,'Drop Down Tables'!$A$2:$D$12,4))</f>
        <v/>
      </c>
      <c r="K9" s="171" t="str">
        <f>IF('Provision of Coordinates'!P18 = "","",ROUND('Provision of Coordinates'!P18,3))</f>
        <v/>
      </c>
      <c r="L9" s="67" t="str">
        <f>IF('Provision of Coordinates'!R18 = "","",'Provision of Coordinates'!R18)</f>
        <v/>
      </c>
    </row>
    <row r="10" spans="1:12" x14ac:dyDescent="0.35">
      <c r="A10" s="136" t="str">
        <f>IF('Provision of Coordinates'!C19 = "","",'Provision of Coordinates'!C19)</f>
        <v/>
      </c>
      <c r="B10" s="151" t="str">
        <f>IF('Provision of Coordinates'!E19="","",VLOOKUP('Provision of Coordinates'!E19,'Drop Down Tables'!$A$33:$D$37,4))</f>
        <v/>
      </c>
      <c r="C10" s="151" t="str">
        <f>IF('Provision of Coordinates'!D19="","",VLOOKUP('Provision of Coordinates'!D19,'Drop Down Tables'!$A$49:$D$51,4,FALSE))</f>
        <v/>
      </c>
      <c r="D10" s="69" t="str">
        <f>IF('Provision of Coordinates'!F19 = "","",ROUND('Provision of Coordinates'!F19,3))</f>
        <v/>
      </c>
      <c r="E10" s="69" t="str">
        <f>IF('Provision of Coordinates'!G19 = "","",ROUND('Provision of Coordinates'!G19,3))</f>
        <v/>
      </c>
      <c r="F10" s="69" t="str">
        <f>IF('Provision of Coordinates'!H19 = "","",ROUND('Provision of Coordinates'!H19,3))</f>
        <v/>
      </c>
      <c r="G10" s="135" t="str">
        <f>IF('Provision of Coordinates'!I19 = "","",'Provision of Coordinates'!I19)</f>
        <v/>
      </c>
      <c r="H10" s="164" t="str">
        <f>IF('Provision of Coordinates'!J19 = "","",TEXT('Provision of Coordinates'!J19,"DD/MM/YYYY"))</f>
        <v/>
      </c>
      <c r="I10" s="164" t="str">
        <f>IF('Provision of Coordinates'!K19 = "","",TEXT('Provision of Coordinates'!K19,"DD/MM/YYYY"))</f>
        <v/>
      </c>
      <c r="J10" s="67" t="str">
        <f>IF('Provision of Coordinates'!N19="","",VLOOKUP('Provision of Coordinates'!N19,'Drop Down Tables'!$A$2:$D$12,4))</f>
        <v/>
      </c>
      <c r="K10" s="171" t="str">
        <f>IF('Provision of Coordinates'!P19 = "","",ROUND('Provision of Coordinates'!P19,3))</f>
        <v/>
      </c>
      <c r="L10" s="67" t="str">
        <f>IF('Provision of Coordinates'!R19 = "","",'Provision of Coordinates'!R19)</f>
        <v/>
      </c>
    </row>
    <row r="11" spans="1:12" x14ac:dyDescent="0.35">
      <c r="A11" s="136" t="str">
        <f>IF('Provision of Coordinates'!C20 = "","",'Provision of Coordinates'!C20)</f>
        <v/>
      </c>
      <c r="B11" s="151" t="str">
        <f>IF('Provision of Coordinates'!E20="","",VLOOKUP('Provision of Coordinates'!E20,'Drop Down Tables'!$A$33:$D$37,4))</f>
        <v/>
      </c>
      <c r="C11" s="151" t="str">
        <f>IF('Provision of Coordinates'!D20="","",VLOOKUP('Provision of Coordinates'!D20,'Drop Down Tables'!$A$49:$D$51,4,FALSE))</f>
        <v/>
      </c>
      <c r="D11" s="69" t="str">
        <f>IF('Provision of Coordinates'!F20 = "","",ROUND('Provision of Coordinates'!F20,3))</f>
        <v/>
      </c>
      <c r="E11" s="69" t="str">
        <f>IF('Provision of Coordinates'!G20 = "","",ROUND('Provision of Coordinates'!G20,3))</f>
        <v/>
      </c>
      <c r="F11" s="69" t="str">
        <f>IF('Provision of Coordinates'!H20 = "","",ROUND('Provision of Coordinates'!H20,3))</f>
        <v/>
      </c>
      <c r="G11" s="135" t="str">
        <f>IF('Provision of Coordinates'!I20 = "","",'Provision of Coordinates'!I20)</f>
        <v/>
      </c>
      <c r="H11" s="164" t="str">
        <f>IF('Provision of Coordinates'!J20 = "","",TEXT('Provision of Coordinates'!J20,"DD/MM/YYYY"))</f>
        <v/>
      </c>
      <c r="I11" s="164" t="str">
        <f>IF('Provision of Coordinates'!K20 = "","",TEXT('Provision of Coordinates'!K20,"DD/MM/YYYY"))</f>
        <v/>
      </c>
      <c r="J11" s="67" t="str">
        <f>IF('Provision of Coordinates'!N20="","",VLOOKUP('Provision of Coordinates'!N20,'Drop Down Tables'!$A$2:$D$12,4))</f>
        <v/>
      </c>
      <c r="K11" s="171" t="str">
        <f>IF('Provision of Coordinates'!P20 = "","",ROUND('Provision of Coordinates'!P20,3))</f>
        <v/>
      </c>
      <c r="L11" s="67" t="str">
        <f>IF('Provision of Coordinates'!R20 = "","",'Provision of Coordinates'!R20)</f>
        <v/>
      </c>
    </row>
    <row r="12" spans="1:12" x14ac:dyDescent="0.35">
      <c r="A12" s="136" t="str">
        <f>IF('Provision of Coordinates'!C21 = "","",'Provision of Coordinates'!C21)</f>
        <v/>
      </c>
      <c r="B12" s="151" t="str">
        <f>IF('Provision of Coordinates'!E21="","",VLOOKUP('Provision of Coordinates'!E21,'Drop Down Tables'!$A$33:$D$37,4))</f>
        <v/>
      </c>
      <c r="C12" s="151" t="str">
        <f>IF('Provision of Coordinates'!D21="","",VLOOKUP('Provision of Coordinates'!D21,'Drop Down Tables'!$A$49:$D$51,4,FALSE))</f>
        <v/>
      </c>
      <c r="D12" s="69" t="str">
        <f>IF('Provision of Coordinates'!F21 = "","",ROUND('Provision of Coordinates'!F21,3))</f>
        <v/>
      </c>
      <c r="E12" s="69" t="str">
        <f>IF('Provision of Coordinates'!G21 = "","",ROUND('Provision of Coordinates'!G21,3))</f>
        <v/>
      </c>
      <c r="F12" s="69" t="str">
        <f>IF('Provision of Coordinates'!H21 = "","",ROUND('Provision of Coordinates'!H21,3))</f>
        <v/>
      </c>
      <c r="G12" s="135" t="str">
        <f>IF('Provision of Coordinates'!I21 = "","",'Provision of Coordinates'!I21)</f>
        <v/>
      </c>
      <c r="H12" s="164" t="str">
        <f>IF('Provision of Coordinates'!J21 = "","",TEXT('Provision of Coordinates'!J21,"DD/MM/YYYY"))</f>
        <v/>
      </c>
      <c r="I12" s="164" t="str">
        <f>IF('Provision of Coordinates'!K21 = "","",TEXT('Provision of Coordinates'!K21,"DD/MM/YYYY"))</f>
        <v/>
      </c>
      <c r="J12" s="67" t="str">
        <f>IF('Provision of Coordinates'!N21="","",VLOOKUP('Provision of Coordinates'!N21,'Drop Down Tables'!$A$2:$D$12,4))</f>
        <v/>
      </c>
      <c r="K12" s="171" t="str">
        <f>IF('Provision of Coordinates'!P21 = "","",ROUND('Provision of Coordinates'!P21,3))</f>
        <v/>
      </c>
      <c r="L12" s="67" t="str">
        <f>IF('Provision of Coordinates'!R21 = "","",'Provision of Coordinates'!R21)</f>
        <v/>
      </c>
    </row>
    <row r="13" spans="1:12" x14ac:dyDescent="0.35">
      <c r="A13" s="136" t="str">
        <f>IF('Provision of Coordinates'!C22 = "","",'Provision of Coordinates'!C22)</f>
        <v/>
      </c>
      <c r="B13" s="151" t="str">
        <f>IF('Provision of Coordinates'!E22="","",VLOOKUP('Provision of Coordinates'!E22,'Drop Down Tables'!$A$33:$D$37,4))</f>
        <v/>
      </c>
      <c r="C13" s="151" t="str">
        <f>IF('Provision of Coordinates'!D22="","",VLOOKUP('Provision of Coordinates'!D22,'Drop Down Tables'!$A$49:$D$51,4,FALSE))</f>
        <v/>
      </c>
      <c r="D13" s="69" t="str">
        <f>IF('Provision of Coordinates'!F22 = "","",ROUND('Provision of Coordinates'!F22,3))</f>
        <v/>
      </c>
      <c r="E13" s="69" t="str">
        <f>IF('Provision of Coordinates'!G22 = "","",ROUND('Provision of Coordinates'!G22,3))</f>
        <v/>
      </c>
      <c r="F13" s="69" t="str">
        <f>IF('Provision of Coordinates'!H22 = "","",ROUND('Provision of Coordinates'!H22,3))</f>
        <v/>
      </c>
      <c r="G13" s="135" t="str">
        <f>IF('Provision of Coordinates'!I22 = "","",'Provision of Coordinates'!I22)</f>
        <v/>
      </c>
      <c r="H13" s="164" t="str">
        <f>IF('Provision of Coordinates'!J22 = "","",TEXT('Provision of Coordinates'!J22,"DD/MM/YYYY"))</f>
        <v/>
      </c>
      <c r="I13" s="164" t="str">
        <f>IF('Provision of Coordinates'!K22 = "","",TEXT('Provision of Coordinates'!K22,"DD/MM/YYYY"))</f>
        <v/>
      </c>
      <c r="J13" s="67" t="str">
        <f>IF('Provision of Coordinates'!N22="","",VLOOKUP('Provision of Coordinates'!N22,'Drop Down Tables'!$A$2:$D$12,4))</f>
        <v/>
      </c>
      <c r="K13" s="171" t="str">
        <f>IF('Provision of Coordinates'!P22 = "","",ROUND('Provision of Coordinates'!P22,3))</f>
        <v/>
      </c>
      <c r="L13" s="67" t="str">
        <f>IF('Provision of Coordinates'!R22 = "","",'Provision of Coordinates'!R22)</f>
        <v/>
      </c>
    </row>
    <row r="14" spans="1:12" x14ac:dyDescent="0.35">
      <c r="A14" s="136" t="str">
        <f>IF('Provision of Coordinates'!C23 = "","",'Provision of Coordinates'!C23)</f>
        <v/>
      </c>
      <c r="B14" s="151" t="str">
        <f>IF('Provision of Coordinates'!E23="","",VLOOKUP('Provision of Coordinates'!E23,'Drop Down Tables'!$A$33:$D$37,4))</f>
        <v/>
      </c>
      <c r="C14" s="151" t="str">
        <f>IF('Provision of Coordinates'!D23="","",VLOOKUP('Provision of Coordinates'!D23,'Drop Down Tables'!$A$49:$D$51,4,FALSE))</f>
        <v/>
      </c>
      <c r="D14" s="69" t="str">
        <f>IF('Provision of Coordinates'!F23 = "","",ROUND('Provision of Coordinates'!F23,3))</f>
        <v/>
      </c>
      <c r="E14" s="69" t="str">
        <f>IF('Provision of Coordinates'!G23 = "","",ROUND('Provision of Coordinates'!G23,3))</f>
        <v/>
      </c>
      <c r="F14" s="69" t="str">
        <f>IF('Provision of Coordinates'!H23 = "","",ROUND('Provision of Coordinates'!H23,3))</f>
        <v/>
      </c>
      <c r="G14" s="135" t="str">
        <f>IF('Provision of Coordinates'!I23 = "","",'Provision of Coordinates'!I23)</f>
        <v/>
      </c>
      <c r="H14" s="164" t="str">
        <f>IF('Provision of Coordinates'!J23 = "","",TEXT('Provision of Coordinates'!J23,"DD/MM/YYYY"))</f>
        <v/>
      </c>
      <c r="I14" s="164" t="str">
        <f>IF('Provision of Coordinates'!K23 = "","",TEXT('Provision of Coordinates'!K23,"DD/MM/YYYY"))</f>
        <v/>
      </c>
      <c r="J14" s="67" t="str">
        <f>IF('Provision of Coordinates'!N23="","",VLOOKUP('Provision of Coordinates'!N23,'Drop Down Tables'!$A$2:$D$12,4))</f>
        <v/>
      </c>
      <c r="K14" s="171" t="str">
        <f>IF('Provision of Coordinates'!P23 = "","",ROUND('Provision of Coordinates'!P23,3))</f>
        <v/>
      </c>
      <c r="L14" s="67" t="str">
        <f>IF('Provision of Coordinates'!R23 = "","",'Provision of Coordinates'!R23)</f>
        <v/>
      </c>
    </row>
    <row r="15" spans="1:12" x14ac:dyDescent="0.35">
      <c r="A15" s="136" t="str">
        <f>IF('Provision of Coordinates'!C24 = "","",'Provision of Coordinates'!C24)</f>
        <v/>
      </c>
      <c r="B15" s="151" t="str">
        <f>IF('Provision of Coordinates'!E24="","",VLOOKUP('Provision of Coordinates'!E24,'Drop Down Tables'!$A$33:$D$37,4))</f>
        <v/>
      </c>
      <c r="C15" s="151" t="str">
        <f>IF('Provision of Coordinates'!D24="","",VLOOKUP('Provision of Coordinates'!D24,'Drop Down Tables'!$A$49:$D$51,4,FALSE))</f>
        <v/>
      </c>
      <c r="D15" s="69" t="str">
        <f>IF('Provision of Coordinates'!F24 = "","",ROUND('Provision of Coordinates'!F24,3))</f>
        <v/>
      </c>
      <c r="E15" s="69" t="str">
        <f>IF('Provision of Coordinates'!G24 = "","",ROUND('Provision of Coordinates'!G24,3))</f>
        <v/>
      </c>
      <c r="F15" s="69" t="str">
        <f>IF('Provision of Coordinates'!H24 = "","",ROUND('Provision of Coordinates'!H24,3))</f>
        <v/>
      </c>
      <c r="G15" s="135" t="str">
        <f>IF('Provision of Coordinates'!I24 = "","",'Provision of Coordinates'!I24)</f>
        <v/>
      </c>
      <c r="H15" s="164" t="str">
        <f>IF('Provision of Coordinates'!J24 = "","",TEXT('Provision of Coordinates'!J24,"DD/MM/YYYY"))</f>
        <v/>
      </c>
      <c r="I15" s="164" t="str">
        <f>IF('Provision of Coordinates'!K24 = "","",TEXT('Provision of Coordinates'!K24,"DD/MM/YYYY"))</f>
        <v/>
      </c>
      <c r="J15" s="67" t="str">
        <f>IF('Provision of Coordinates'!N24="","",VLOOKUP('Provision of Coordinates'!N24,'Drop Down Tables'!$A$2:$D$12,4))</f>
        <v/>
      </c>
      <c r="K15" s="171" t="str">
        <f>IF('Provision of Coordinates'!P24 = "","",ROUND('Provision of Coordinates'!P24,3))</f>
        <v/>
      </c>
      <c r="L15" s="67" t="str">
        <f>IF('Provision of Coordinates'!R24 = "","",'Provision of Coordinates'!R24)</f>
        <v/>
      </c>
    </row>
    <row r="16" spans="1:12" x14ac:dyDescent="0.35">
      <c r="A16" s="136" t="str">
        <f>IF('Provision of Coordinates'!C25 = "","",'Provision of Coordinates'!C25)</f>
        <v/>
      </c>
      <c r="B16" s="151" t="str">
        <f>IF('Provision of Coordinates'!E25="","",VLOOKUP('Provision of Coordinates'!E25,'Drop Down Tables'!$A$33:$D$37,4))</f>
        <v/>
      </c>
      <c r="C16" s="151" t="str">
        <f>IF('Provision of Coordinates'!D25="","",VLOOKUP('Provision of Coordinates'!D25,'Drop Down Tables'!$A$49:$D$51,4,FALSE))</f>
        <v/>
      </c>
      <c r="D16" s="69" t="str">
        <f>IF('Provision of Coordinates'!F25 = "","",ROUND('Provision of Coordinates'!F25,3))</f>
        <v/>
      </c>
      <c r="E16" s="69" t="str">
        <f>IF('Provision of Coordinates'!G25 = "","",ROUND('Provision of Coordinates'!G25,3))</f>
        <v/>
      </c>
      <c r="F16" s="69" t="str">
        <f>IF('Provision of Coordinates'!H25 = "","",ROUND('Provision of Coordinates'!H25,3))</f>
        <v/>
      </c>
      <c r="G16" s="135" t="str">
        <f>IF('Provision of Coordinates'!I25 = "","",'Provision of Coordinates'!I25)</f>
        <v/>
      </c>
      <c r="H16" s="164" t="str">
        <f>IF('Provision of Coordinates'!J25 = "","",TEXT('Provision of Coordinates'!J25,"DD/MM/YYYY"))</f>
        <v/>
      </c>
      <c r="I16" s="164" t="str">
        <f>IF('Provision of Coordinates'!K25 = "","",TEXT('Provision of Coordinates'!K25,"DD/MM/YYYY"))</f>
        <v/>
      </c>
      <c r="J16" s="67" t="str">
        <f>IF('Provision of Coordinates'!N25="","",VLOOKUP('Provision of Coordinates'!N25,'Drop Down Tables'!$A$2:$D$12,4))</f>
        <v/>
      </c>
      <c r="K16" s="171" t="str">
        <f>IF('Provision of Coordinates'!P25 = "","",ROUND('Provision of Coordinates'!P25,3))</f>
        <v/>
      </c>
      <c r="L16" s="67" t="str">
        <f>IF('Provision of Coordinates'!R25 = "","",'Provision of Coordinates'!R25)</f>
        <v/>
      </c>
    </row>
    <row r="17" spans="1:12" x14ac:dyDescent="0.35">
      <c r="A17" s="136" t="str">
        <f>IF('Provision of Coordinates'!C26 = "","",'Provision of Coordinates'!C26)</f>
        <v/>
      </c>
      <c r="B17" s="151" t="str">
        <f>IF('Provision of Coordinates'!E26="","",VLOOKUP('Provision of Coordinates'!E26,'Drop Down Tables'!$A$33:$D$37,4))</f>
        <v/>
      </c>
      <c r="C17" s="151" t="str">
        <f>IF('Provision of Coordinates'!D26="","",VLOOKUP('Provision of Coordinates'!D26,'Drop Down Tables'!$A$49:$D$51,4,FALSE))</f>
        <v/>
      </c>
      <c r="D17" s="69" t="str">
        <f>IF('Provision of Coordinates'!F26 = "","",ROUND('Provision of Coordinates'!F26,3))</f>
        <v/>
      </c>
      <c r="E17" s="69" t="str">
        <f>IF('Provision of Coordinates'!G26 = "","",ROUND('Provision of Coordinates'!G26,3))</f>
        <v/>
      </c>
      <c r="F17" s="69" t="str">
        <f>IF('Provision of Coordinates'!H26 = "","",ROUND('Provision of Coordinates'!H26,3))</f>
        <v/>
      </c>
      <c r="G17" s="135" t="str">
        <f>IF('Provision of Coordinates'!I26 = "","",'Provision of Coordinates'!I26)</f>
        <v/>
      </c>
      <c r="H17" s="164" t="str">
        <f>IF('Provision of Coordinates'!J26 = "","",TEXT('Provision of Coordinates'!J26,"DD/MM/YYYY"))</f>
        <v/>
      </c>
      <c r="I17" s="164" t="str">
        <f>IF('Provision of Coordinates'!K26 = "","",TEXT('Provision of Coordinates'!K26,"DD/MM/YYYY"))</f>
        <v/>
      </c>
      <c r="J17" s="67" t="str">
        <f>IF('Provision of Coordinates'!N26="","",VLOOKUP('Provision of Coordinates'!N26,'Drop Down Tables'!$A$2:$D$12,4))</f>
        <v/>
      </c>
      <c r="K17" s="171" t="str">
        <f>IF('Provision of Coordinates'!P26 = "","",ROUND('Provision of Coordinates'!P26,3))</f>
        <v/>
      </c>
      <c r="L17" s="67" t="str">
        <f>IF('Provision of Coordinates'!R26 = "","",'Provision of Coordinates'!R26)</f>
        <v/>
      </c>
    </row>
    <row r="18" spans="1:12" x14ac:dyDescent="0.35">
      <c r="A18" s="136" t="str">
        <f>IF('Provision of Coordinates'!C27 = "","",'Provision of Coordinates'!C27)</f>
        <v/>
      </c>
      <c r="B18" s="151" t="str">
        <f>IF('Provision of Coordinates'!E27="","",VLOOKUP('Provision of Coordinates'!E27,'Drop Down Tables'!$A$33:$D$37,4))</f>
        <v/>
      </c>
      <c r="C18" s="151" t="str">
        <f>IF('Provision of Coordinates'!D27="","",VLOOKUP('Provision of Coordinates'!D27,'Drop Down Tables'!$A$49:$D$51,4,FALSE))</f>
        <v/>
      </c>
      <c r="D18" s="69" t="str">
        <f>IF('Provision of Coordinates'!F27 = "","",ROUND('Provision of Coordinates'!F27,3))</f>
        <v/>
      </c>
      <c r="E18" s="69" t="str">
        <f>IF('Provision of Coordinates'!G27 = "","",ROUND('Provision of Coordinates'!G27,3))</f>
        <v/>
      </c>
      <c r="F18" s="69" t="str">
        <f>IF('Provision of Coordinates'!H27 = "","",ROUND('Provision of Coordinates'!H27,3))</f>
        <v/>
      </c>
      <c r="G18" s="135" t="str">
        <f>IF('Provision of Coordinates'!I27 = "","",'Provision of Coordinates'!I27)</f>
        <v/>
      </c>
      <c r="H18" s="164" t="str">
        <f>IF('Provision of Coordinates'!J27 = "","",TEXT('Provision of Coordinates'!J27,"DD/MM/YYYY"))</f>
        <v/>
      </c>
      <c r="I18" s="164" t="str">
        <f>IF('Provision of Coordinates'!K27 = "","",TEXT('Provision of Coordinates'!K27,"DD/MM/YYYY"))</f>
        <v/>
      </c>
      <c r="J18" s="67" t="str">
        <f>IF('Provision of Coordinates'!N27="","",VLOOKUP('Provision of Coordinates'!N27,'Drop Down Tables'!$A$2:$D$12,4))</f>
        <v/>
      </c>
      <c r="K18" s="171" t="str">
        <f>IF('Provision of Coordinates'!P27 = "","",ROUND('Provision of Coordinates'!P27,3))</f>
        <v/>
      </c>
      <c r="L18" s="67" t="str">
        <f>IF('Provision of Coordinates'!R27 = "","",'Provision of Coordinates'!R27)</f>
        <v/>
      </c>
    </row>
    <row r="19" spans="1:12" x14ac:dyDescent="0.35">
      <c r="A19" s="136" t="str">
        <f>IF('Provision of Coordinates'!C28 = "","",'Provision of Coordinates'!C28)</f>
        <v/>
      </c>
      <c r="B19" s="151" t="str">
        <f>IF('Provision of Coordinates'!E28="","",VLOOKUP('Provision of Coordinates'!E28,'Drop Down Tables'!$A$33:$D$37,4))</f>
        <v/>
      </c>
      <c r="C19" s="151" t="str">
        <f>IF('Provision of Coordinates'!D28="","",VLOOKUP('Provision of Coordinates'!D28,'Drop Down Tables'!$A$49:$D$51,4,FALSE))</f>
        <v/>
      </c>
      <c r="D19" s="69" t="str">
        <f>IF('Provision of Coordinates'!F28 = "","",ROUND('Provision of Coordinates'!F28,3))</f>
        <v/>
      </c>
      <c r="E19" s="69" t="str">
        <f>IF('Provision of Coordinates'!G28 = "","",ROUND('Provision of Coordinates'!G28,3))</f>
        <v/>
      </c>
      <c r="F19" s="69" t="str">
        <f>IF('Provision of Coordinates'!H28 = "","",ROUND('Provision of Coordinates'!H28,3))</f>
        <v/>
      </c>
      <c r="G19" s="135" t="str">
        <f>IF('Provision of Coordinates'!I28 = "","",'Provision of Coordinates'!I28)</f>
        <v/>
      </c>
      <c r="H19" s="164" t="str">
        <f>IF('Provision of Coordinates'!J28 = "","",TEXT('Provision of Coordinates'!J28,"DD/MM/YYYY"))</f>
        <v/>
      </c>
      <c r="I19" s="164" t="str">
        <f>IF('Provision of Coordinates'!K28 = "","",TEXT('Provision of Coordinates'!K28,"DD/MM/YYYY"))</f>
        <v/>
      </c>
      <c r="J19" s="67" t="str">
        <f>IF('Provision of Coordinates'!N28="","",VLOOKUP('Provision of Coordinates'!N28,'Drop Down Tables'!$A$2:$D$12,4))</f>
        <v/>
      </c>
      <c r="K19" s="171" t="str">
        <f>IF('Provision of Coordinates'!P28 = "","",ROUND('Provision of Coordinates'!P28,3))</f>
        <v/>
      </c>
      <c r="L19" s="67" t="str">
        <f>IF('Provision of Coordinates'!R28 = "","",'Provision of Coordinates'!R28)</f>
        <v/>
      </c>
    </row>
    <row r="20" spans="1:12" x14ac:dyDescent="0.35">
      <c r="A20" s="136" t="str">
        <f>IF('Provision of Coordinates'!C29 = "","",'Provision of Coordinates'!C29)</f>
        <v/>
      </c>
      <c r="B20" s="151" t="str">
        <f>IF('Provision of Coordinates'!E29="","",VLOOKUP('Provision of Coordinates'!E29,'Drop Down Tables'!$A$33:$D$37,4))</f>
        <v/>
      </c>
      <c r="C20" s="151" t="str">
        <f>IF('Provision of Coordinates'!D29="","",VLOOKUP('Provision of Coordinates'!D29,'Drop Down Tables'!$A$49:$D$51,4,FALSE))</f>
        <v/>
      </c>
      <c r="D20" s="69" t="str">
        <f>IF('Provision of Coordinates'!F29 = "","",ROUND('Provision of Coordinates'!F29,3))</f>
        <v/>
      </c>
      <c r="E20" s="69" t="str">
        <f>IF('Provision of Coordinates'!G29 = "","",ROUND('Provision of Coordinates'!G29,3))</f>
        <v/>
      </c>
      <c r="F20" s="69" t="str">
        <f>IF('Provision of Coordinates'!H29 = "","",ROUND('Provision of Coordinates'!H29,3))</f>
        <v/>
      </c>
      <c r="G20" s="135" t="str">
        <f>IF('Provision of Coordinates'!I29 = "","",'Provision of Coordinates'!I29)</f>
        <v/>
      </c>
      <c r="H20" s="164" t="str">
        <f>IF('Provision of Coordinates'!J29 = "","",TEXT('Provision of Coordinates'!J29,"DD/MM/YYYY"))</f>
        <v/>
      </c>
      <c r="I20" s="164" t="str">
        <f>IF('Provision of Coordinates'!K29 = "","",TEXT('Provision of Coordinates'!K29,"DD/MM/YYYY"))</f>
        <v/>
      </c>
      <c r="J20" s="67" t="str">
        <f>IF('Provision of Coordinates'!N29="","",VLOOKUP('Provision of Coordinates'!N29,'Drop Down Tables'!$A$2:$D$12,4))</f>
        <v/>
      </c>
      <c r="K20" s="171" t="str">
        <f>IF('Provision of Coordinates'!P29 = "","",ROUND('Provision of Coordinates'!P29,3))</f>
        <v/>
      </c>
      <c r="L20" s="67" t="str">
        <f>IF('Provision of Coordinates'!R29 = "","",'Provision of Coordinates'!R29)</f>
        <v/>
      </c>
    </row>
    <row r="21" spans="1:12" x14ac:dyDescent="0.35">
      <c r="A21" s="136" t="str">
        <f>IF('Provision of Coordinates'!C30 = "","",'Provision of Coordinates'!C30)</f>
        <v/>
      </c>
      <c r="B21" s="151" t="str">
        <f>IF('Provision of Coordinates'!E30="","",VLOOKUP('Provision of Coordinates'!E30,'Drop Down Tables'!$A$33:$D$37,4))</f>
        <v/>
      </c>
      <c r="C21" s="151" t="str">
        <f>IF('Provision of Coordinates'!D30="","",VLOOKUP('Provision of Coordinates'!D30,'Drop Down Tables'!$A$49:$D$51,4,FALSE))</f>
        <v/>
      </c>
      <c r="D21" s="69" t="str">
        <f>IF('Provision of Coordinates'!F30 = "","",ROUND('Provision of Coordinates'!F30,3))</f>
        <v/>
      </c>
      <c r="E21" s="69" t="str">
        <f>IF('Provision of Coordinates'!G30 = "","",ROUND('Provision of Coordinates'!G30,3))</f>
        <v/>
      </c>
      <c r="F21" s="69" t="str">
        <f>IF('Provision of Coordinates'!H30 = "","",ROUND('Provision of Coordinates'!H30,3))</f>
        <v/>
      </c>
      <c r="G21" s="135" t="str">
        <f>IF('Provision of Coordinates'!I30 = "","",'Provision of Coordinates'!I30)</f>
        <v/>
      </c>
      <c r="H21" s="164" t="str">
        <f>IF('Provision of Coordinates'!J30 = "","",TEXT('Provision of Coordinates'!J30,"DD/MM/YYYY"))</f>
        <v/>
      </c>
      <c r="I21" s="164" t="str">
        <f>IF('Provision of Coordinates'!K30 = "","",TEXT('Provision of Coordinates'!K30,"DD/MM/YYYY"))</f>
        <v/>
      </c>
      <c r="J21" s="67" t="str">
        <f>IF('Provision of Coordinates'!N30="","",VLOOKUP('Provision of Coordinates'!N30,'Drop Down Tables'!$A$2:$D$12,4))</f>
        <v/>
      </c>
      <c r="K21" s="171" t="str">
        <f>IF('Provision of Coordinates'!P30 = "","",ROUND('Provision of Coordinates'!P30,3))</f>
        <v/>
      </c>
      <c r="L21" s="67" t="str">
        <f>IF('Provision of Coordinates'!R30 = "","",'Provision of Coordinates'!R30)</f>
        <v/>
      </c>
    </row>
    <row r="22" spans="1:12" x14ac:dyDescent="0.35">
      <c r="A22" s="136" t="str">
        <f>IF('Provision of Coordinates'!C31 = "","",'Provision of Coordinates'!C31)</f>
        <v/>
      </c>
      <c r="B22" s="151" t="str">
        <f>IF('Provision of Coordinates'!E31="","",VLOOKUP('Provision of Coordinates'!E31,'Drop Down Tables'!$A$33:$D$37,4))</f>
        <v/>
      </c>
      <c r="C22" s="151" t="str">
        <f>IF('Provision of Coordinates'!D31="","",VLOOKUP('Provision of Coordinates'!D31,'Drop Down Tables'!$A$49:$D$51,4,FALSE))</f>
        <v/>
      </c>
      <c r="D22" s="69" t="str">
        <f>IF('Provision of Coordinates'!F31 = "","",ROUND('Provision of Coordinates'!F31,3))</f>
        <v/>
      </c>
      <c r="E22" s="69" t="str">
        <f>IF('Provision of Coordinates'!G31 = "","",ROUND('Provision of Coordinates'!G31,3))</f>
        <v/>
      </c>
      <c r="F22" s="69" t="str">
        <f>IF('Provision of Coordinates'!H31 = "","",ROUND('Provision of Coordinates'!H31,3))</f>
        <v/>
      </c>
      <c r="G22" s="135" t="str">
        <f>IF('Provision of Coordinates'!I31 = "","",'Provision of Coordinates'!I31)</f>
        <v/>
      </c>
      <c r="H22" s="164" t="str">
        <f>IF('Provision of Coordinates'!J31 = "","",TEXT('Provision of Coordinates'!J31,"DD/MM/YYYY"))</f>
        <v/>
      </c>
      <c r="I22" s="164" t="str">
        <f>IF('Provision of Coordinates'!K31 = "","",TEXT('Provision of Coordinates'!K31,"DD/MM/YYYY"))</f>
        <v/>
      </c>
      <c r="J22" s="67" t="str">
        <f>IF('Provision of Coordinates'!N31="","",VLOOKUP('Provision of Coordinates'!N31,'Drop Down Tables'!$A$2:$D$12,4))</f>
        <v/>
      </c>
      <c r="K22" s="171" t="str">
        <f>IF('Provision of Coordinates'!P31 = "","",ROUND('Provision of Coordinates'!P31,3))</f>
        <v/>
      </c>
      <c r="L22" s="67" t="str">
        <f>IF('Provision of Coordinates'!R31 = "","",'Provision of Coordinates'!R31)</f>
        <v/>
      </c>
    </row>
    <row r="23" spans="1:12" x14ac:dyDescent="0.35">
      <c r="A23" s="136" t="str">
        <f>IF('Provision of Coordinates'!C32 = "","",'Provision of Coordinates'!C32)</f>
        <v/>
      </c>
      <c r="B23" s="151" t="str">
        <f>IF('Provision of Coordinates'!E32="","",VLOOKUP('Provision of Coordinates'!E32,'Drop Down Tables'!$A$33:$D$37,4))</f>
        <v/>
      </c>
      <c r="C23" s="151" t="str">
        <f>IF('Provision of Coordinates'!D32="","",VLOOKUP('Provision of Coordinates'!D32,'Drop Down Tables'!$A$49:$D$51,4,FALSE))</f>
        <v/>
      </c>
      <c r="D23" s="69" t="str">
        <f>IF('Provision of Coordinates'!F32 = "","",ROUND('Provision of Coordinates'!F32,3))</f>
        <v/>
      </c>
      <c r="E23" s="69" t="str">
        <f>IF('Provision of Coordinates'!G32 = "","",ROUND('Provision of Coordinates'!G32,3))</f>
        <v/>
      </c>
      <c r="F23" s="69" t="str">
        <f>IF('Provision of Coordinates'!H32 = "","",ROUND('Provision of Coordinates'!H32,3))</f>
        <v/>
      </c>
      <c r="G23" s="135" t="str">
        <f>IF('Provision of Coordinates'!I32 = "","",'Provision of Coordinates'!I32)</f>
        <v/>
      </c>
      <c r="H23" s="164" t="str">
        <f>IF('Provision of Coordinates'!J32 = "","",TEXT('Provision of Coordinates'!J32,"DD/MM/YYYY"))</f>
        <v/>
      </c>
      <c r="I23" s="164" t="str">
        <f>IF('Provision of Coordinates'!K32 = "","",TEXT('Provision of Coordinates'!K32,"DD/MM/YYYY"))</f>
        <v/>
      </c>
      <c r="J23" s="67" t="str">
        <f>IF('Provision of Coordinates'!N32="","",VLOOKUP('Provision of Coordinates'!N32,'Drop Down Tables'!$A$2:$D$12,4))</f>
        <v/>
      </c>
      <c r="K23" s="171" t="str">
        <f>IF('Provision of Coordinates'!P32 = "","",ROUND('Provision of Coordinates'!P32,3))</f>
        <v/>
      </c>
      <c r="L23" s="67" t="str">
        <f>IF('Provision of Coordinates'!R32 = "","",'Provision of Coordinates'!R32)</f>
        <v/>
      </c>
    </row>
  </sheetData>
  <sheetProtection selectLockedCells="1" selectUnlockedCells="1"/>
  <dataConsolidate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F57"/>
  <sheetViews>
    <sheetView workbookViewId="0">
      <selection activeCell="D38" sqref="D38"/>
    </sheetView>
  </sheetViews>
  <sheetFormatPr defaultColWidth="9.1796875" defaultRowHeight="14.5" x14ac:dyDescent="0.35"/>
  <cols>
    <col min="1" max="1" width="64.54296875" style="139" customWidth="1"/>
    <col min="2" max="2" width="8.81640625" style="140" customWidth="1"/>
    <col min="3" max="3" width="9.1796875" style="139"/>
    <col min="4" max="4" width="19.54296875" style="140" customWidth="1"/>
    <col min="5" max="5" width="9.1796875" style="139"/>
    <col min="6" max="6" width="68.81640625" style="139" customWidth="1"/>
    <col min="7" max="16384" width="9.1796875" style="139"/>
  </cols>
  <sheetData>
    <row r="1" spans="1:6" x14ac:dyDescent="0.35">
      <c r="A1" s="137" t="s">
        <v>143</v>
      </c>
      <c r="B1" s="138" t="s">
        <v>25</v>
      </c>
      <c r="D1" s="138" t="s">
        <v>110</v>
      </c>
    </row>
    <row r="2" spans="1:6" x14ac:dyDescent="0.35">
      <c r="A2" s="139" t="s">
        <v>144</v>
      </c>
      <c r="B2" s="140">
        <v>0</v>
      </c>
      <c r="D2" s="141" t="s">
        <v>103</v>
      </c>
      <c r="F2" s="139" t="s">
        <v>144</v>
      </c>
    </row>
    <row r="3" spans="1:6" x14ac:dyDescent="0.35">
      <c r="A3" s="139" t="s">
        <v>139</v>
      </c>
      <c r="B3" s="140">
        <v>0.1</v>
      </c>
      <c r="D3" s="141" t="s">
        <v>103</v>
      </c>
      <c r="F3" s="139" t="s">
        <v>139</v>
      </c>
    </row>
    <row r="4" spans="1:6" x14ac:dyDescent="0.35">
      <c r="A4" s="139" t="s">
        <v>84</v>
      </c>
      <c r="B4" s="140">
        <v>0</v>
      </c>
      <c r="D4" s="141" t="s">
        <v>128</v>
      </c>
      <c r="F4" s="139" t="s">
        <v>140</v>
      </c>
    </row>
    <row r="5" spans="1:6" x14ac:dyDescent="0.35">
      <c r="A5" s="139" t="s">
        <v>86</v>
      </c>
      <c r="B5" s="140">
        <v>0.03</v>
      </c>
      <c r="D5" s="141" t="s">
        <v>101</v>
      </c>
      <c r="F5" s="139" t="s">
        <v>141</v>
      </c>
    </row>
    <row r="6" spans="1:6" x14ac:dyDescent="0.35">
      <c r="A6" s="139" t="s">
        <v>85</v>
      </c>
      <c r="B6" s="140">
        <v>1.4999999999999999E-2</v>
      </c>
      <c r="D6" s="141" t="s">
        <v>101</v>
      </c>
      <c r="F6" s="139" t="s">
        <v>84</v>
      </c>
    </row>
    <row r="7" spans="1:6" x14ac:dyDescent="0.35">
      <c r="A7" s="139" t="s">
        <v>94</v>
      </c>
      <c r="B7" s="140">
        <v>0</v>
      </c>
      <c r="D7" s="143" t="s">
        <v>104</v>
      </c>
      <c r="F7" s="139" t="s">
        <v>86</v>
      </c>
    </row>
    <row r="8" spans="1:6" x14ac:dyDescent="0.35">
      <c r="A8" s="139" t="s">
        <v>140</v>
      </c>
      <c r="B8" s="140">
        <v>0.04</v>
      </c>
      <c r="D8" s="141" t="s">
        <v>102</v>
      </c>
      <c r="F8" s="139" t="s">
        <v>85</v>
      </c>
    </row>
    <row r="9" spans="1:6" ht="15.75" customHeight="1" x14ac:dyDescent="0.35">
      <c r="A9" s="139" t="s">
        <v>141</v>
      </c>
      <c r="B9" s="140">
        <v>0.1</v>
      </c>
      <c r="D9" s="141" t="s">
        <v>102</v>
      </c>
      <c r="F9" s="139" t="s">
        <v>52</v>
      </c>
    </row>
    <row r="10" spans="1:6" x14ac:dyDescent="0.35">
      <c r="A10" s="139" t="s">
        <v>52</v>
      </c>
      <c r="B10" s="144">
        <v>2E-3</v>
      </c>
      <c r="D10" s="145" t="s">
        <v>105</v>
      </c>
      <c r="F10" s="139" t="s">
        <v>53</v>
      </c>
    </row>
    <row r="11" spans="1:6" x14ac:dyDescent="0.35">
      <c r="A11" s="139" t="s">
        <v>54</v>
      </c>
      <c r="B11" s="144">
        <v>0.03</v>
      </c>
      <c r="D11" s="145" t="s">
        <v>105</v>
      </c>
      <c r="F11" s="139" t="s">
        <v>54</v>
      </c>
    </row>
    <row r="12" spans="1:6" x14ac:dyDescent="0.35">
      <c r="A12" s="139" t="s">
        <v>53</v>
      </c>
      <c r="B12" s="144">
        <v>0.01</v>
      </c>
      <c r="D12" s="145" t="s">
        <v>105</v>
      </c>
      <c r="F12" s="139" t="s">
        <v>94</v>
      </c>
    </row>
    <row r="13" spans="1:6" x14ac:dyDescent="0.35">
      <c r="D13" s="144"/>
    </row>
    <row r="15" spans="1:6" x14ac:dyDescent="0.35">
      <c r="A15" s="137" t="s">
        <v>12</v>
      </c>
    </row>
    <row r="16" spans="1:6" x14ac:dyDescent="0.35">
      <c r="A16" s="150" t="s">
        <v>18</v>
      </c>
      <c r="B16" s="139"/>
      <c r="D16" s="140" t="s">
        <v>117</v>
      </c>
    </row>
    <row r="17" spans="1:6" x14ac:dyDescent="0.35">
      <c r="A17" s="150" t="s">
        <v>19</v>
      </c>
      <c r="B17" s="139"/>
      <c r="D17" s="140" t="s">
        <v>117</v>
      </c>
    </row>
    <row r="18" spans="1:6" x14ac:dyDescent="0.35">
      <c r="A18" s="150" t="s">
        <v>85</v>
      </c>
      <c r="B18" s="139"/>
      <c r="D18" s="140" t="s">
        <v>101</v>
      </c>
    </row>
    <row r="19" spans="1:6" x14ac:dyDescent="0.35">
      <c r="A19" s="150" t="s">
        <v>86</v>
      </c>
      <c r="B19" s="139"/>
      <c r="D19" s="140" t="s">
        <v>101</v>
      </c>
    </row>
    <row r="20" spans="1:6" x14ac:dyDescent="0.35">
      <c r="A20" s="150" t="s">
        <v>145</v>
      </c>
      <c r="B20" s="139"/>
      <c r="D20" s="140" t="s">
        <v>102</v>
      </c>
    </row>
    <row r="21" spans="1:6" x14ac:dyDescent="0.35">
      <c r="A21" s="150" t="s">
        <v>144</v>
      </c>
      <c r="B21" s="139"/>
      <c r="D21" s="140" t="s">
        <v>103</v>
      </c>
    </row>
    <row r="22" spans="1:6" x14ac:dyDescent="0.35">
      <c r="A22" s="150" t="s">
        <v>94</v>
      </c>
      <c r="B22" s="139"/>
      <c r="D22" s="140" t="s">
        <v>104</v>
      </c>
    </row>
    <row r="25" spans="1:6" x14ac:dyDescent="0.35">
      <c r="A25" s="137" t="s">
        <v>142</v>
      </c>
      <c r="D25" s="138"/>
    </row>
    <row r="26" spans="1:6" x14ac:dyDescent="0.35">
      <c r="A26" s="142" t="s">
        <v>24</v>
      </c>
      <c r="D26" s="140" t="s">
        <v>128</v>
      </c>
      <c r="F26" s="139" t="s">
        <v>24</v>
      </c>
    </row>
    <row r="27" spans="1:6" x14ac:dyDescent="0.35">
      <c r="A27" s="142" t="s">
        <v>113</v>
      </c>
      <c r="D27" s="140" t="s">
        <v>103</v>
      </c>
      <c r="F27" s="139" t="s">
        <v>113</v>
      </c>
    </row>
    <row r="28" spans="1:6" x14ac:dyDescent="0.35">
      <c r="A28" s="142" t="s">
        <v>112</v>
      </c>
      <c r="D28" s="140" t="s">
        <v>114</v>
      </c>
      <c r="F28" s="139" t="s">
        <v>112</v>
      </c>
    </row>
    <row r="29" spans="1:6" x14ac:dyDescent="0.35">
      <c r="A29" s="152" t="s">
        <v>87</v>
      </c>
      <c r="D29" s="140" t="s">
        <v>104</v>
      </c>
      <c r="F29" s="139" t="s">
        <v>111</v>
      </c>
    </row>
    <row r="30" spans="1:6" x14ac:dyDescent="0.35">
      <c r="A30" s="153" t="s">
        <v>111</v>
      </c>
      <c r="D30" s="140" t="s">
        <v>105</v>
      </c>
      <c r="F30" s="139" t="s">
        <v>87</v>
      </c>
    </row>
    <row r="32" spans="1:6" x14ac:dyDescent="0.35">
      <c r="A32" s="146" t="s">
        <v>73</v>
      </c>
      <c r="D32" s="138"/>
    </row>
    <row r="33" spans="1:6" x14ac:dyDescent="0.35">
      <c r="A33" s="147" t="s">
        <v>75</v>
      </c>
      <c r="D33" s="140" t="s">
        <v>107</v>
      </c>
      <c r="F33" s="147" t="s">
        <v>74</v>
      </c>
    </row>
    <row r="34" spans="1:6" x14ac:dyDescent="0.35">
      <c r="A34" s="148" t="s">
        <v>119</v>
      </c>
      <c r="D34" s="140" t="s">
        <v>109</v>
      </c>
      <c r="F34" s="148" t="s">
        <v>79</v>
      </c>
    </row>
    <row r="35" spans="1:6" x14ac:dyDescent="0.35">
      <c r="A35" s="148" t="s">
        <v>118</v>
      </c>
      <c r="D35" s="140" t="s">
        <v>108</v>
      </c>
      <c r="F35" s="148" t="s">
        <v>118</v>
      </c>
    </row>
    <row r="36" spans="1:6" x14ac:dyDescent="0.35">
      <c r="A36" s="147" t="s">
        <v>74</v>
      </c>
      <c r="D36" s="140" t="s">
        <v>106</v>
      </c>
      <c r="F36" s="147" t="s">
        <v>75</v>
      </c>
    </row>
    <row r="37" spans="1:6" x14ac:dyDescent="0.35">
      <c r="A37" s="148" t="s">
        <v>79</v>
      </c>
      <c r="D37" s="140" t="s">
        <v>147</v>
      </c>
      <c r="F37" s="148" t="s">
        <v>119</v>
      </c>
    </row>
    <row r="38" spans="1:6" x14ac:dyDescent="0.35">
      <c r="A38" s="148"/>
    </row>
    <row r="40" spans="1:6" x14ac:dyDescent="0.35">
      <c r="A40" s="137" t="s">
        <v>20</v>
      </c>
    </row>
    <row r="41" spans="1:6" x14ac:dyDescent="0.35">
      <c r="A41" s="149">
        <v>1</v>
      </c>
    </row>
    <row r="42" spans="1:6" x14ac:dyDescent="0.35">
      <c r="A42" s="149">
        <v>2</v>
      </c>
    </row>
    <row r="43" spans="1:6" x14ac:dyDescent="0.35">
      <c r="A43" s="149">
        <v>3</v>
      </c>
    </row>
    <row r="44" spans="1:6" x14ac:dyDescent="0.35">
      <c r="A44" s="149">
        <v>4</v>
      </c>
    </row>
    <row r="45" spans="1:6" x14ac:dyDescent="0.35">
      <c r="A45" s="149">
        <v>5</v>
      </c>
    </row>
    <row r="46" spans="1:6" x14ac:dyDescent="0.35">
      <c r="A46" s="139" t="s">
        <v>70</v>
      </c>
    </row>
    <row r="48" spans="1:6" x14ac:dyDescent="0.35">
      <c r="A48" s="137" t="s">
        <v>34</v>
      </c>
    </row>
    <row r="49" spans="1:4" x14ac:dyDescent="0.35">
      <c r="A49" s="139" t="s">
        <v>41</v>
      </c>
      <c r="D49" s="140" t="s">
        <v>115</v>
      </c>
    </row>
    <row r="50" spans="1:4" x14ac:dyDescent="0.35">
      <c r="A50" s="139" t="s">
        <v>60</v>
      </c>
      <c r="D50" s="140" t="s">
        <v>116</v>
      </c>
    </row>
    <row r="51" spans="1:4" x14ac:dyDescent="0.35">
      <c r="A51" s="139" t="s">
        <v>43</v>
      </c>
      <c r="D51" s="140" t="s">
        <v>116</v>
      </c>
    </row>
    <row r="54" spans="1:4" x14ac:dyDescent="0.35">
      <c r="A54" s="137" t="s">
        <v>59</v>
      </c>
    </row>
    <row r="55" spans="1:4" x14ac:dyDescent="0.35">
      <c r="A55" s="149">
        <v>52</v>
      </c>
    </row>
    <row r="56" spans="1:4" x14ac:dyDescent="0.35">
      <c r="A56" s="149">
        <v>53</v>
      </c>
    </row>
    <row r="57" spans="1:4" x14ac:dyDescent="0.35">
      <c r="A57" s="149">
        <v>54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33:D37">
    <sortCondition ref="A33"/>
  </sortState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B15"/>
  <sheetViews>
    <sheetView workbookViewId="0">
      <selection activeCell="A13" sqref="A13:B15"/>
    </sheetView>
  </sheetViews>
  <sheetFormatPr defaultRowHeight="14.5" x14ac:dyDescent="0.35"/>
  <cols>
    <col min="1" max="1" width="41.7265625" customWidth="1"/>
  </cols>
  <sheetData>
    <row r="1" spans="1:2" x14ac:dyDescent="0.35">
      <c r="A1" s="14" t="s">
        <v>29</v>
      </c>
    </row>
    <row r="2" spans="1:2" x14ac:dyDescent="0.35">
      <c r="A2" t="s">
        <v>41</v>
      </c>
    </row>
    <row r="3" spans="1:2" x14ac:dyDescent="0.35">
      <c r="A3" t="s">
        <v>42</v>
      </c>
    </row>
    <row r="4" spans="1:2" x14ac:dyDescent="0.35">
      <c r="A4" t="s">
        <v>43</v>
      </c>
    </row>
    <row r="7" spans="1:2" x14ac:dyDescent="0.35">
      <c r="A7" s="14" t="s">
        <v>13</v>
      </c>
    </row>
    <row r="8" spans="1:2" x14ac:dyDescent="0.35">
      <c r="A8" t="s">
        <v>51</v>
      </c>
    </row>
    <row r="9" spans="1:2" x14ac:dyDescent="0.35">
      <c r="A9" t="s">
        <v>24</v>
      </c>
    </row>
    <row r="12" spans="1:2" x14ac:dyDescent="0.35">
      <c r="A12" s="14" t="s">
        <v>11</v>
      </c>
    </row>
    <row r="13" spans="1:2" x14ac:dyDescent="0.35">
      <c r="A13" s="49" t="s">
        <v>52</v>
      </c>
      <c r="B13" s="50">
        <v>2E-3</v>
      </c>
    </row>
    <row r="14" spans="1:2" x14ac:dyDescent="0.35">
      <c r="A14" s="49" t="s">
        <v>53</v>
      </c>
      <c r="B14" s="50">
        <v>0.01</v>
      </c>
    </row>
    <row r="15" spans="1:2" x14ac:dyDescent="0.35">
      <c r="A15" s="49" t="s">
        <v>54</v>
      </c>
      <c r="B15" s="50">
        <v>0.03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2:U36"/>
  <sheetViews>
    <sheetView view="pageLayout" topLeftCell="A10" zoomScale="90" zoomScaleNormal="100" zoomScalePageLayoutView="90" workbookViewId="0">
      <selection activeCell="L14" sqref="L14"/>
    </sheetView>
  </sheetViews>
  <sheetFormatPr defaultColWidth="8.81640625" defaultRowHeight="14" x14ac:dyDescent="0.3"/>
  <cols>
    <col min="1" max="1" width="20.1796875" style="1" customWidth="1"/>
    <col min="2" max="2" width="17.453125" style="1" customWidth="1"/>
    <col min="3" max="3" width="10.1796875" style="1" customWidth="1"/>
    <col min="4" max="4" width="5.81640625" style="1" customWidth="1"/>
    <col min="5" max="5" width="15.7265625" style="1" customWidth="1"/>
    <col min="6" max="6" width="7.81640625" style="1" customWidth="1"/>
    <col min="7" max="7" width="22.81640625" style="1" customWidth="1"/>
    <col min="8" max="8" width="27.54296875" style="1" bestFit="1" customWidth="1"/>
    <col min="9" max="9" width="17.54296875" style="1" customWidth="1"/>
    <col min="10" max="10" width="16.81640625" style="1" customWidth="1"/>
    <col min="11" max="11" width="17.453125" style="1" customWidth="1"/>
    <col min="12" max="12" width="40" style="1" customWidth="1"/>
    <col min="13" max="13" width="14" style="1" customWidth="1"/>
    <col min="14" max="14" width="10.26953125" style="1" customWidth="1"/>
    <col min="15" max="15" width="17.26953125" style="1" bestFit="1" customWidth="1"/>
    <col min="16" max="16" width="17.1796875" style="1" customWidth="1"/>
    <col min="17" max="17" width="21.453125" style="1" customWidth="1"/>
    <col min="18" max="18" width="20.81640625" style="1" customWidth="1"/>
    <col min="19" max="19" width="10.54296875" style="1" customWidth="1"/>
    <col min="20" max="20" width="10.453125" style="1" customWidth="1"/>
    <col min="21" max="21" width="32.7265625" style="1" customWidth="1"/>
    <col min="22" max="16384" width="8.81640625" style="1"/>
  </cols>
  <sheetData>
    <row r="2" spans="1:21" s="4" customFormat="1" ht="15.5" x14ac:dyDescent="0.35">
      <c r="A2" s="189" t="s">
        <v>35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</row>
    <row r="3" spans="1:21" ht="17.5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4.25" customHeight="1" x14ac:dyDescent="0.35">
      <c r="A4" s="190"/>
      <c r="B4" s="190"/>
      <c r="C4" s="190"/>
      <c r="D4" s="190"/>
      <c r="E4" s="191"/>
      <c r="F4" s="191"/>
      <c r="G4" s="191"/>
      <c r="H4" s="191"/>
      <c r="I4" s="191"/>
      <c r="J4" s="191"/>
      <c r="K4" s="191"/>
      <c r="L4" s="191"/>
      <c r="M4" s="190"/>
      <c r="N4" s="31"/>
      <c r="O4" s="31"/>
      <c r="P4" s="3"/>
      <c r="Q4" s="3"/>
      <c r="R4" s="3"/>
      <c r="S4" s="3"/>
      <c r="T4" s="3"/>
      <c r="U4" s="3"/>
    </row>
    <row r="5" spans="1:21" ht="14.5" customHeight="1" x14ac:dyDescent="0.35">
      <c r="A5" s="190"/>
      <c r="B5" s="190"/>
      <c r="C5" s="190"/>
      <c r="D5" s="190"/>
      <c r="E5" s="191"/>
      <c r="F5" s="191"/>
      <c r="G5" s="191"/>
      <c r="H5" s="191"/>
      <c r="I5" s="191"/>
      <c r="J5" s="191"/>
      <c r="K5" s="191"/>
      <c r="L5" s="191"/>
      <c r="M5" s="190"/>
      <c r="N5" s="31"/>
      <c r="O5" s="31"/>
      <c r="P5" s="3"/>
      <c r="Q5" s="3"/>
      <c r="R5" s="3"/>
      <c r="S5" s="3"/>
      <c r="T5" s="3"/>
      <c r="U5" s="3"/>
    </row>
    <row r="6" spans="1:21" ht="7.9" customHeight="1" x14ac:dyDescent="0.3">
      <c r="A6" s="184" t="s">
        <v>7</v>
      </c>
      <c r="B6" s="184"/>
      <c r="C6" s="184"/>
      <c r="D6" s="184"/>
      <c r="E6" s="184" t="s">
        <v>21</v>
      </c>
      <c r="F6" s="184"/>
      <c r="G6" s="184"/>
      <c r="H6" s="184"/>
      <c r="I6" s="36" t="s">
        <v>21</v>
      </c>
      <c r="J6" s="37"/>
      <c r="K6" s="37"/>
      <c r="L6" s="37" t="s">
        <v>36</v>
      </c>
      <c r="M6" s="6" t="s">
        <v>40</v>
      </c>
      <c r="N6" s="10"/>
      <c r="O6" s="10"/>
      <c r="Q6" s="3"/>
      <c r="R6" s="3"/>
      <c r="S6" s="3"/>
      <c r="T6" s="3"/>
      <c r="U6" s="3"/>
    </row>
    <row r="7" spans="1:21" ht="28.9" customHeight="1" x14ac:dyDescent="0.3">
      <c r="A7" s="185" t="s">
        <v>2</v>
      </c>
      <c r="B7" s="185"/>
      <c r="C7" s="185"/>
      <c r="D7" s="185"/>
      <c r="E7" s="185" t="s">
        <v>3</v>
      </c>
      <c r="F7" s="185"/>
      <c r="G7" s="185"/>
      <c r="H7" s="185"/>
      <c r="I7" s="185" t="s">
        <v>6</v>
      </c>
      <c r="J7" s="185"/>
      <c r="K7" s="185"/>
      <c r="L7" s="24" t="s">
        <v>37</v>
      </c>
      <c r="M7" s="24" t="s">
        <v>4</v>
      </c>
      <c r="N7" s="19"/>
      <c r="O7" s="19"/>
      <c r="Q7" s="3"/>
      <c r="R7" s="3"/>
      <c r="S7" s="3"/>
      <c r="T7" s="3"/>
      <c r="U7" s="3"/>
    </row>
    <row r="8" spans="1:21" ht="28.9" customHeight="1" x14ac:dyDescent="0.35">
      <c r="E8" s="24"/>
      <c r="F8" s="24"/>
      <c r="G8" s="24"/>
      <c r="H8" s="24"/>
      <c r="I8" s="24"/>
      <c r="J8" s="24"/>
      <c r="K8" s="24"/>
      <c r="L8" s="24"/>
      <c r="M8" s="4"/>
      <c r="N8" s="4"/>
      <c r="O8" s="24"/>
      <c r="P8" s="3"/>
      <c r="Q8" s="3"/>
      <c r="R8" s="3"/>
      <c r="S8" s="3"/>
      <c r="T8" s="3"/>
      <c r="U8" s="3"/>
    </row>
    <row r="9" spans="1:21" ht="28.9" customHeight="1" x14ac:dyDescent="0.35">
      <c r="A9" s="35" t="s">
        <v>8</v>
      </c>
      <c r="B9" s="188"/>
      <c r="C9" s="188"/>
      <c r="D9" s="32"/>
      <c r="E9" s="32"/>
      <c r="F9" s="13"/>
      <c r="G9" s="7" t="s">
        <v>9</v>
      </c>
      <c r="H9" s="48"/>
      <c r="I9" s="33"/>
      <c r="J9" s="33"/>
      <c r="K9" s="33"/>
      <c r="N9" s="4"/>
      <c r="O9" s="24"/>
      <c r="P9" s="3"/>
      <c r="Q9" s="3"/>
      <c r="R9" s="3"/>
      <c r="S9" s="3"/>
      <c r="T9" s="3"/>
      <c r="U9" s="3"/>
    </row>
    <row r="10" spans="1:21" ht="10.5" customHeight="1" x14ac:dyDescent="0.35">
      <c r="A10" s="8"/>
      <c r="B10" s="34" t="s">
        <v>38</v>
      </c>
      <c r="C10" s="11"/>
      <c r="D10" s="11"/>
      <c r="E10" s="11"/>
      <c r="F10" s="13"/>
      <c r="G10" s="7"/>
      <c r="H10" s="34" t="s">
        <v>39</v>
      </c>
      <c r="I10" s="9"/>
      <c r="J10" s="9"/>
      <c r="K10" s="9"/>
      <c r="L10" s="24"/>
      <c r="M10" s="4"/>
      <c r="N10" s="4"/>
      <c r="O10" s="24"/>
      <c r="P10" s="3"/>
      <c r="Q10" s="3"/>
      <c r="R10" s="3"/>
      <c r="S10" s="3"/>
      <c r="T10" s="3"/>
      <c r="U10" s="3"/>
    </row>
    <row r="11" spans="1:21" ht="28.9" customHeight="1" x14ac:dyDescent="0.35">
      <c r="A11" s="186"/>
      <c r="B11" s="186"/>
      <c r="C11" s="186"/>
      <c r="D11" s="186"/>
      <c r="E11" s="11"/>
      <c r="G11" s="7"/>
      <c r="H11" s="9"/>
      <c r="I11" s="9"/>
      <c r="J11" s="9"/>
      <c r="K11" s="9"/>
      <c r="L11" s="24"/>
      <c r="M11" s="4"/>
      <c r="N11" s="4"/>
      <c r="O11" s="24"/>
      <c r="P11" s="3"/>
      <c r="Q11" s="3"/>
      <c r="R11" s="3"/>
      <c r="S11" s="3"/>
      <c r="T11" s="3"/>
      <c r="U11" s="3"/>
    </row>
    <row r="12" spans="1:21" ht="18.649999999999999" customHeight="1" x14ac:dyDescent="0.3"/>
    <row r="13" spans="1:21" s="5" customFormat="1" ht="56.5" x14ac:dyDescent="0.35">
      <c r="A13" s="23" t="s">
        <v>45</v>
      </c>
      <c r="B13" s="23" t="s">
        <v>34</v>
      </c>
      <c r="C13" s="187" t="s">
        <v>30</v>
      </c>
      <c r="D13" s="187"/>
      <c r="E13" s="23" t="s">
        <v>31</v>
      </c>
      <c r="F13" s="12" t="s">
        <v>0</v>
      </c>
      <c r="G13" s="23" t="s">
        <v>13</v>
      </c>
      <c r="H13" s="23" t="s">
        <v>44</v>
      </c>
      <c r="I13" s="23" t="s">
        <v>32</v>
      </c>
      <c r="J13" s="23" t="s">
        <v>33</v>
      </c>
      <c r="K13" s="23" t="s">
        <v>14</v>
      </c>
      <c r="L13" s="23" t="s">
        <v>1</v>
      </c>
      <c r="M13" s="23" t="s">
        <v>23</v>
      </c>
      <c r="N13" s="23" t="s">
        <v>5</v>
      </c>
      <c r="O13" s="23" t="s">
        <v>50</v>
      </c>
      <c r="P13" s="23" t="s">
        <v>10</v>
      </c>
      <c r="Q13" s="23" t="s">
        <v>46</v>
      </c>
      <c r="R13" s="23" t="s">
        <v>47</v>
      </c>
      <c r="S13" s="23" t="s">
        <v>49</v>
      </c>
      <c r="T13" s="23" t="s">
        <v>48</v>
      </c>
      <c r="U13" s="23" t="s">
        <v>28</v>
      </c>
    </row>
    <row r="14" spans="1:21" ht="31.5" customHeight="1" x14ac:dyDescent="0.3">
      <c r="A14" s="40"/>
      <c r="B14" s="40"/>
      <c r="C14" s="183"/>
      <c r="D14" s="183"/>
      <c r="E14" s="46"/>
      <c r="F14" s="40"/>
      <c r="G14" s="40"/>
      <c r="H14" s="40"/>
      <c r="I14" s="41"/>
      <c r="J14" s="41"/>
      <c r="K14" s="42"/>
      <c r="L14" s="40"/>
      <c r="M14" s="17"/>
      <c r="N14" s="38" t="str">
        <f>IF(AND(K14="",M14=""),"",SQRT(K14^2+M14^2))</f>
        <v/>
      </c>
      <c r="O14" s="43"/>
      <c r="P14" s="44"/>
      <c r="Q14" s="45"/>
      <c r="R14" s="45"/>
      <c r="S14" s="39" t="str">
        <f>IF(AND(I14="",Q14=""),"",I14-Q14)</f>
        <v/>
      </c>
      <c r="T14" s="39" t="str">
        <f>IF(AND(J14="",R14=""),"",J14-R14)</f>
        <v/>
      </c>
      <c r="U14" s="47"/>
    </row>
    <row r="15" spans="1:21" ht="31.5" customHeight="1" x14ac:dyDescent="0.3">
      <c r="A15" s="40"/>
      <c r="B15" s="40"/>
      <c r="C15" s="183"/>
      <c r="D15" s="183"/>
      <c r="E15" s="46"/>
      <c r="F15" s="40"/>
      <c r="G15" s="40"/>
      <c r="H15" s="40"/>
      <c r="I15" s="41"/>
      <c r="J15" s="41"/>
      <c r="K15" s="42"/>
      <c r="L15" s="40"/>
      <c r="M15" s="17"/>
      <c r="N15" s="38" t="str">
        <f t="shared" ref="N15:N20" si="0">IF(AND(K15="",M15=""),"",SQRT(K15^2+M15^2))</f>
        <v/>
      </c>
      <c r="O15" s="43"/>
      <c r="P15" s="44"/>
      <c r="Q15" s="45"/>
      <c r="R15" s="45"/>
      <c r="S15" s="39" t="str">
        <f t="shared" ref="S15:T20" si="1">IF(AND(I15="",Q15=""),"",I15-Q15)</f>
        <v/>
      </c>
      <c r="T15" s="39" t="str">
        <f t="shared" si="1"/>
        <v/>
      </c>
      <c r="U15" s="47"/>
    </row>
    <row r="16" spans="1:21" ht="31.5" customHeight="1" x14ac:dyDescent="0.3">
      <c r="A16" s="40"/>
      <c r="B16" s="40"/>
      <c r="C16" s="183"/>
      <c r="D16" s="183"/>
      <c r="E16" s="46"/>
      <c r="F16" s="40"/>
      <c r="G16" s="40"/>
      <c r="H16" s="40"/>
      <c r="I16" s="41"/>
      <c r="J16" s="41"/>
      <c r="K16" s="42"/>
      <c r="L16" s="40"/>
      <c r="M16" s="17"/>
      <c r="N16" s="38" t="str">
        <f t="shared" si="0"/>
        <v/>
      </c>
      <c r="O16" s="43"/>
      <c r="P16" s="44"/>
      <c r="Q16" s="45"/>
      <c r="R16" s="45"/>
      <c r="S16" s="39" t="str">
        <f t="shared" si="1"/>
        <v/>
      </c>
      <c r="T16" s="39" t="str">
        <f t="shared" si="1"/>
        <v/>
      </c>
      <c r="U16" s="47"/>
    </row>
    <row r="17" spans="1:21" ht="31.5" customHeight="1" x14ac:dyDescent="0.3">
      <c r="A17" s="40"/>
      <c r="B17" s="40"/>
      <c r="C17" s="183"/>
      <c r="D17" s="183"/>
      <c r="E17" s="46"/>
      <c r="F17" s="40"/>
      <c r="G17" s="40"/>
      <c r="H17" s="40"/>
      <c r="I17" s="41"/>
      <c r="J17" s="41"/>
      <c r="K17" s="42"/>
      <c r="L17" s="40"/>
      <c r="M17" s="17"/>
      <c r="N17" s="38" t="str">
        <f t="shared" si="0"/>
        <v/>
      </c>
      <c r="O17" s="43"/>
      <c r="P17" s="44"/>
      <c r="Q17" s="45"/>
      <c r="R17" s="45"/>
      <c r="S17" s="39" t="str">
        <f t="shared" si="1"/>
        <v/>
      </c>
      <c r="T17" s="39" t="str">
        <f t="shared" si="1"/>
        <v/>
      </c>
      <c r="U17" s="47"/>
    </row>
    <row r="18" spans="1:21" ht="31.5" customHeight="1" x14ac:dyDescent="0.3">
      <c r="A18" s="40"/>
      <c r="B18" s="40"/>
      <c r="C18" s="183"/>
      <c r="D18" s="183"/>
      <c r="E18" s="46"/>
      <c r="F18" s="40"/>
      <c r="G18" s="40"/>
      <c r="H18" s="40"/>
      <c r="I18" s="41"/>
      <c r="J18" s="41"/>
      <c r="K18" s="42"/>
      <c r="L18" s="40"/>
      <c r="M18" s="17"/>
      <c r="N18" s="38" t="str">
        <f t="shared" si="0"/>
        <v/>
      </c>
      <c r="O18" s="43"/>
      <c r="P18" s="44"/>
      <c r="Q18" s="45"/>
      <c r="R18" s="45"/>
      <c r="S18" s="39" t="str">
        <f t="shared" si="1"/>
        <v/>
      </c>
      <c r="T18" s="39" t="str">
        <f t="shared" si="1"/>
        <v/>
      </c>
      <c r="U18" s="47"/>
    </row>
    <row r="19" spans="1:21" ht="31.5" customHeight="1" x14ac:dyDescent="0.3">
      <c r="A19" s="40"/>
      <c r="B19" s="40"/>
      <c r="C19" s="183"/>
      <c r="D19" s="183"/>
      <c r="E19" s="46"/>
      <c r="F19" s="40"/>
      <c r="G19" s="40"/>
      <c r="H19" s="40"/>
      <c r="I19" s="41"/>
      <c r="J19" s="41"/>
      <c r="K19" s="42"/>
      <c r="L19" s="40"/>
      <c r="M19" s="17"/>
      <c r="N19" s="38" t="str">
        <f t="shared" si="0"/>
        <v/>
      </c>
      <c r="O19" s="43"/>
      <c r="P19" s="44"/>
      <c r="Q19" s="45"/>
      <c r="R19" s="45"/>
      <c r="S19" s="39" t="str">
        <f t="shared" si="1"/>
        <v/>
      </c>
      <c r="T19" s="39" t="str">
        <f t="shared" si="1"/>
        <v/>
      </c>
      <c r="U19" s="47"/>
    </row>
    <row r="20" spans="1:21" ht="31.5" customHeight="1" x14ac:dyDescent="0.3">
      <c r="A20" s="40"/>
      <c r="B20" s="40"/>
      <c r="C20" s="183"/>
      <c r="D20" s="183"/>
      <c r="E20" s="46"/>
      <c r="F20" s="40"/>
      <c r="G20" s="40"/>
      <c r="H20" s="40"/>
      <c r="I20" s="41"/>
      <c r="J20" s="41"/>
      <c r="K20" s="42"/>
      <c r="L20" s="40"/>
      <c r="M20" s="17"/>
      <c r="N20" s="38" t="str">
        <f t="shared" si="0"/>
        <v/>
      </c>
      <c r="O20" s="43"/>
      <c r="P20" s="44"/>
      <c r="Q20" s="45"/>
      <c r="R20" s="45"/>
      <c r="S20" s="39" t="str">
        <f t="shared" si="1"/>
        <v/>
      </c>
      <c r="T20" s="39" t="str">
        <f t="shared" si="1"/>
        <v/>
      </c>
      <c r="U20" s="47"/>
    </row>
    <row r="23" spans="1:21" ht="15.5" x14ac:dyDescent="0.35">
      <c r="A23" s="7" t="s">
        <v>27</v>
      </c>
      <c r="B23" s="7"/>
    </row>
    <row r="24" spans="1:21" ht="14.5" x14ac:dyDescent="0.35">
      <c r="A24" s="20"/>
      <c r="B24" s="20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1:21" s="4" customFormat="1" ht="15.5" x14ac:dyDescent="0.35">
      <c r="A25" s="22" t="s">
        <v>22</v>
      </c>
      <c r="B25" s="22"/>
      <c r="C25" s="21"/>
      <c r="D25" s="21"/>
      <c r="E25" s="21"/>
      <c r="F25" s="21"/>
      <c r="G25" s="21"/>
      <c r="H25" s="21"/>
      <c r="I25" s="21"/>
      <c r="J25" s="21"/>
      <c r="K25" s="21"/>
      <c r="L25" s="21"/>
    </row>
    <row r="26" spans="1:21" ht="48.65" customHeight="1" x14ac:dyDescent="0.3">
      <c r="A26" s="25"/>
      <c r="B26" s="25"/>
      <c r="C26" s="25"/>
      <c r="D26" s="25"/>
      <c r="E26" s="25"/>
      <c r="F26" s="15"/>
      <c r="G26" s="182"/>
      <c r="H26" s="182"/>
      <c r="I26" s="25"/>
      <c r="J26" s="25"/>
      <c r="K26" s="25"/>
      <c r="L26" s="16"/>
    </row>
    <row r="27" spans="1:21" ht="15.5" x14ac:dyDescent="0.35">
      <c r="A27" s="34"/>
      <c r="B27" s="34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21" x14ac:dyDescent="0.3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21" x14ac:dyDescent="0.3">
      <c r="A29" s="16"/>
      <c r="B29" s="16"/>
      <c r="C29" s="25"/>
      <c r="D29" s="28"/>
      <c r="E29" s="28"/>
      <c r="F29" s="28"/>
      <c r="G29" s="28"/>
      <c r="H29" s="15"/>
      <c r="I29" s="15"/>
      <c r="J29" s="15"/>
      <c r="K29" s="182"/>
      <c r="L29" s="182"/>
      <c r="M29" s="25"/>
    </row>
    <row r="30" spans="1:21" x14ac:dyDescent="0.3">
      <c r="A30" s="26"/>
      <c r="B30" s="26"/>
      <c r="C30" s="26"/>
      <c r="D30" s="29"/>
      <c r="E30" s="29"/>
      <c r="F30" s="30"/>
      <c r="G30" s="30"/>
      <c r="H30" s="26"/>
      <c r="I30" s="26"/>
      <c r="J30" s="26"/>
      <c r="K30" s="181"/>
      <c r="L30" s="181"/>
      <c r="M30" s="27"/>
    </row>
    <row r="31" spans="1:21" x14ac:dyDescent="0.3">
      <c r="A31" s="26"/>
      <c r="B31" s="26"/>
      <c r="C31" s="26"/>
      <c r="D31" s="29"/>
      <c r="E31" s="29"/>
      <c r="F31" s="30"/>
      <c r="G31" s="30"/>
      <c r="H31" s="26"/>
      <c r="I31" s="26"/>
      <c r="J31" s="26"/>
      <c r="K31" s="181"/>
      <c r="L31" s="181"/>
      <c r="M31" s="27"/>
    </row>
    <row r="32" spans="1:21" x14ac:dyDescent="0.3">
      <c r="A32" s="26"/>
      <c r="B32" s="26"/>
      <c r="C32" s="26"/>
      <c r="D32" s="29"/>
      <c r="E32" s="29"/>
      <c r="F32" s="30"/>
      <c r="G32" s="30"/>
      <c r="H32" s="26"/>
      <c r="I32" s="26"/>
      <c r="J32" s="26"/>
      <c r="K32" s="181"/>
      <c r="L32" s="181"/>
      <c r="M32" s="27"/>
    </row>
    <row r="33" spans="1:13" ht="15" customHeight="1" x14ac:dyDescent="0.3">
      <c r="A33" s="26"/>
      <c r="B33" s="26"/>
      <c r="C33" s="26"/>
      <c r="D33" s="29"/>
      <c r="E33" s="29"/>
      <c r="F33" s="30"/>
      <c r="G33" s="30"/>
      <c r="H33" s="26"/>
      <c r="I33" s="26"/>
      <c r="J33" s="26"/>
      <c r="K33" s="181"/>
      <c r="L33" s="181"/>
      <c r="M33" s="27"/>
    </row>
    <row r="34" spans="1:13" x14ac:dyDescent="0.3">
      <c r="A34" s="26"/>
      <c r="B34" s="26"/>
      <c r="C34" s="26"/>
      <c r="D34" s="29"/>
      <c r="E34" s="29"/>
      <c r="F34" s="30"/>
      <c r="G34" s="30"/>
      <c r="H34" s="26"/>
      <c r="I34" s="26"/>
      <c r="J34" s="26"/>
      <c r="K34" s="181"/>
      <c r="L34" s="181"/>
      <c r="M34" s="27"/>
    </row>
    <row r="35" spans="1:13" x14ac:dyDescent="0.3">
      <c r="A35" s="26"/>
      <c r="B35" s="26"/>
      <c r="C35" s="26"/>
      <c r="D35" s="29"/>
      <c r="E35" s="29"/>
      <c r="F35" s="30"/>
      <c r="G35" s="30"/>
      <c r="H35" s="26"/>
      <c r="I35" s="26"/>
      <c r="J35" s="26"/>
      <c r="K35" s="181"/>
      <c r="L35" s="181"/>
      <c r="M35" s="27"/>
    </row>
    <row r="36" spans="1:13" x14ac:dyDescent="0.3">
      <c r="A36" s="26"/>
      <c r="B36" s="26"/>
      <c r="C36" s="26"/>
      <c r="D36" s="29"/>
      <c r="E36" s="29"/>
      <c r="F36" s="30"/>
      <c r="G36" s="30"/>
      <c r="H36" s="26"/>
      <c r="I36" s="26"/>
      <c r="J36" s="26"/>
      <c r="K36" s="181"/>
      <c r="L36" s="181"/>
      <c r="M36" s="27"/>
    </row>
  </sheetData>
  <mergeCells count="30">
    <mergeCell ref="I7:K7"/>
    <mergeCell ref="B9:C9"/>
    <mergeCell ref="A2:U2"/>
    <mergeCell ref="A4:D5"/>
    <mergeCell ref="E4:H5"/>
    <mergeCell ref="I4:K5"/>
    <mergeCell ref="L4:L5"/>
    <mergeCell ref="M4:M5"/>
    <mergeCell ref="C17:D17"/>
    <mergeCell ref="A6:D6"/>
    <mergeCell ref="E6:H6"/>
    <mergeCell ref="A7:D7"/>
    <mergeCell ref="E7:H7"/>
    <mergeCell ref="A11:D11"/>
    <mergeCell ref="C13:D13"/>
    <mergeCell ref="C14:D14"/>
    <mergeCell ref="C15:D15"/>
    <mergeCell ref="C16:D16"/>
    <mergeCell ref="K36:L36"/>
    <mergeCell ref="C18:D18"/>
    <mergeCell ref="C19:D19"/>
    <mergeCell ref="C20:D20"/>
    <mergeCell ref="G26:H26"/>
    <mergeCell ref="K29:L29"/>
    <mergeCell ref="K30:L30"/>
    <mergeCell ref="K31:L31"/>
    <mergeCell ref="K32:L32"/>
    <mergeCell ref="K33:L33"/>
    <mergeCell ref="K34:L34"/>
    <mergeCell ref="K35:L35"/>
  </mergeCells>
  <dataValidations count="1">
    <dataValidation type="list" allowBlank="1" showInputMessage="1" showErrorMessage="1" sqref="D30:D36" xr:uid="{00000000-0002-0000-0800-000000000000}">
      <formula1>$A$25:$A$28</formula1>
    </dataValidation>
  </dataValidations>
  <hyperlinks>
    <hyperlink ref="A25" r:id="rId1" xr:uid="{00000000-0004-0000-0800-000000000000}"/>
  </hyperlinks>
  <pageMargins left="0.7" right="0.7" top="1.1805555555555556" bottom="0.75" header="0.3" footer="0.3"/>
  <pageSetup paperSize="135" orientation="landscape" r:id="rId2"/>
  <headerFooter>
    <oddHeader>&amp;L&amp;"Arial,Bold"&amp;16Mandatory provision of PSM coordinates to the Surveyor-General
&amp;KFF0000Traversing Techniques ONLY</oddHeader>
  </headerFooter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800-000001000000}">
          <x14:formula1>
            <xm:f>'TRAV Drop Down Tables'!$A$2:$A$4</xm:f>
          </x14:formula1>
          <xm:sqref>B14</xm:sqref>
        </x14:dataValidation>
        <x14:dataValidation type="list" allowBlank="1" showInputMessage="1" showErrorMessage="1" xr:uid="{00000000-0002-0000-0800-000002000000}">
          <x14:formula1>
            <xm:f>'TRAV Drop Down Tables'!$A$13:$A$15</xm:f>
          </x14:formula1>
          <xm:sqref>L14</xm:sqref>
        </x14:dataValidation>
        <x14:dataValidation type="list" allowBlank="1" showInputMessage="1" showErrorMessage="1" xr:uid="{00000000-0002-0000-0800-000003000000}">
          <x14:formula1>
            <xm:f>'Drop Down Tables'!$A$33:$A$39</xm:f>
          </x14:formula1>
          <xm:sqref>H30:J30</xm:sqref>
        </x14:dataValidation>
        <x14:dataValidation type="list" allowBlank="1" showInputMessage="1" showErrorMessage="1" xr:uid="{00000000-0002-0000-0800-000004000000}">
          <x14:formula1>
            <xm:f>'Drop Down Tables'!$A$41:$A$45</xm:f>
          </x14:formula1>
          <xm:sqref>H31:J36</xm:sqref>
        </x14:dataValidation>
        <x14:dataValidation type="list" allowBlank="1" showInputMessage="1" showErrorMessage="1" xr:uid="{00000000-0002-0000-0800-000005000000}">
          <x14:formula1>
            <xm:f>'Drop Down Tables'!$A$49:$A$51</xm:f>
          </x14:formula1>
          <xm:sqref>B15:B20</xm:sqref>
        </x14:dataValidation>
        <x14:dataValidation type="list" allowBlank="1" showInputMessage="1" showErrorMessage="1" xr:uid="{00000000-0002-0000-0800-000006000000}">
          <x14:formula1>
            <xm:f>'Drop Down Tables'!$A$26:$A$28</xm:f>
          </x14:formula1>
          <xm:sqref>G14:G20</xm:sqref>
        </x14:dataValidation>
        <x14:dataValidation type="list" allowBlank="1" showInputMessage="1" showErrorMessage="1" xr:uid="{00000000-0002-0000-0800-000007000000}">
          <x14:formula1>
            <xm:f>'Drop Down Tables'!$A$23:$A$23</xm:f>
          </x14:formula1>
          <xm:sqref>K30:L36</xm:sqref>
        </x14:dataValidation>
        <x14:dataValidation type="list" allowBlank="1" showInputMessage="1" showErrorMessage="1" xr:uid="{00000000-0002-0000-0800-000008000000}">
          <x14:formula1>
            <xm:f>'Drop Down Tables'!$A$3:$A$14</xm:f>
          </x14:formula1>
          <xm:sqref>L15:L20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Provision of Coordinates</vt:lpstr>
      <vt:lpstr>Voluntary Provision</vt:lpstr>
      <vt:lpstr>Sample Provision</vt:lpstr>
      <vt:lpstr>Checks at end</vt:lpstr>
      <vt:lpstr>Original</vt:lpstr>
      <vt:lpstr>SDB input</vt:lpstr>
      <vt:lpstr>Drop Down Tables</vt:lpstr>
      <vt:lpstr>TRAV Drop Down Tables</vt:lpstr>
      <vt:lpstr>TRAVERSING Mandatory Coords</vt:lpstr>
    </vt:vector>
  </TitlesOfParts>
  <Company>DPTI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Bradley Slape</dc:creator>
  <cp:lastModifiedBy>Miss Isabella Uzumcu</cp:lastModifiedBy>
  <cp:lastPrinted>2018-09-19T06:05:31Z</cp:lastPrinted>
  <dcterms:created xsi:type="dcterms:W3CDTF">2018-05-22T01:00:55Z</dcterms:created>
  <dcterms:modified xsi:type="dcterms:W3CDTF">2021-08-05T05:18:27Z</dcterms:modified>
</cp:coreProperties>
</file>